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525" windowWidth="15120" windowHeight="7590"/>
  </bookViews>
  <sheets>
    <sheet name="29_лот_(льготники) (ЦЭС_Южный)" sheetId="3" r:id="rId1"/>
    <sheet name="29_лот_(льготники)" sheetId="2" state="hidden" r:id="rId2"/>
  </sheets>
  <definedNames>
    <definedName name="_xlnm._FilterDatabase" localSheetId="1" hidden="1">'29_лот_(льготники)'!$A$2:$AV$98</definedName>
    <definedName name="_xlnm._FilterDatabase" localSheetId="0" hidden="1">'29_лот_(льготники) (ЦЭС_Южный)'!$A$2:$BF$47</definedName>
    <definedName name="_xlnm.Print_Titles" localSheetId="1">'29_лот_(льготники)'!$2:$2</definedName>
    <definedName name="_xlnm.Print_Titles" localSheetId="0">'29_лот_(льготники) (ЦЭС_Южный)'!$2:$2</definedName>
    <definedName name="_xlnm.Print_Area" localSheetId="1">'29_лот_(льготники)'!$A$1:$AV$97</definedName>
    <definedName name="_xlnm.Print_Area" localSheetId="0">'29_лот_(льготники) (ЦЭС_Южный)'!$A$1:$BF$47</definedName>
  </definedNames>
  <calcPr calcId="145621"/>
</workbook>
</file>

<file path=xl/calcChain.xml><?xml version="1.0" encoding="utf-8"?>
<calcChain xmlns="http://schemas.openxmlformats.org/spreadsheetml/2006/main">
  <c r="V47" i="3" l="1"/>
  <c r="P47" i="3"/>
  <c r="BD5" i="3" l="1"/>
  <c r="BD6" i="3"/>
  <c r="BD9" i="3"/>
  <c r="BD11" i="3"/>
  <c r="BD12" i="3"/>
  <c r="BD13" i="3"/>
  <c r="BD26" i="3"/>
  <c r="BD29" i="3"/>
  <c r="BD30" i="3"/>
  <c r="BD31" i="3"/>
  <c r="BD33" i="3"/>
  <c r="BD39" i="3"/>
  <c r="BD40" i="3"/>
  <c r="BD41" i="3"/>
  <c r="BD42" i="3"/>
  <c r="T38" i="3"/>
  <c r="O42" i="3"/>
  <c r="N42" i="3"/>
  <c r="P42" i="3"/>
  <c r="P38" i="3" s="1"/>
  <c r="O41" i="3"/>
  <c r="N41" i="3"/>
  <c r="BG41" i="3"/>
  <c r="V41" i="3"/>
  <c r="BG5" i="3"/>
  <c r="BG9" i="3"/>
  <c r="BG11" i="3"/>
  <c r="BG12" i="3"/>
  <c r="BG13" i="3"/>
  <c r="BG26" i="3"/>
  <c r="BG29" i="3"/>
  <c r="BG33" i="3"/>
  <c r="BG39" i="3"/>
  <c r="BG40" i="3"/>
  <c r="AV46" i="3"/>
  <c r="BD46" i="3" s="1"/>
  <c r="AV45" i="3"/>
  <c r="BD45" i="3" s="1"/>
  <c r="AV44" i="3"/>
  <c r="BD44" i="3" s="1"/>
  <c r="AV43" i="3"/>
  <c r="BD43" i="3" s="1"/>
  <c r="AV38" i="3"/>
  <c r="AV37" i="3"/>
  <c r="BD37" i="3" s="1"/>
  <c r="AV36" i="3"/>
  <c r="BD36" i="3" s="1"/>
  <c r="AV35" i="3"/>
  <c r="BD35" i="3" s="1"/>
  <c r="AV34" i="3"/>
  <c r="BD34" i="3" s="1"/>
  <c r="AV32" i="3"/>
  <c r="BD32" i="3" s="1"/>
  <c r="AV28" i="3"/>
  <c r="AV27" i="3"/>
  <c r="BD27" i="3" s="1"/>
  <c r="AV25" i="3"/>
  <c r="BD25" i="3" s="1"/>
  <c r="AV24" i="3"/>
  <c r="BD24" i="3" s="1"/>
  <c r="AV23" i="3"/>
  <c r="BD23" i="3" s="1"/>
  <c r="AV22" i="3"/>
  <c r="BD22" i="3" s="1"/>
  <c r="AV21" i="3"/>
  <c r="BD21" i="3" s="1"/>
  <c r="AV20" i="3"/>
  <c r="BD20" i="3" s="1"/>
  <c r="AV19" i="3"/>
  <c r="BD19" i="3" s="1"/>
  <c r="AV18" i="3"/>
  <c r="BD18" i="3" s="1"/>
  <c r="AV17" i="3"/>
  <c r="BD17" i="3" s="1"/>
  <c r="AV16" i="3"/>
  <c r="BD16" i="3" s="1"/>
  <c r="AV15" i="3"/>
  <c r="BD15" i="3" s="1"/>
  <c r="AV14" i="3"/>
  <c r="BD14" i="3" s="1"/>
  <c r="AV10" i="3"/>
  <c r="BD10" i="3" s="1"/>
  <c r="AV8" i="3"/>
  <c r="BD8" i="3" s="1"/>
  <c r="AV7" i="3"/>
  <c r="BD7" i="3" s="1"/>
  <c r="AV4" i="3"/>
  <c r="BD4" i="3" s="1"/>
  <c r="AV3" i="3"/>
  <c r="BD3" i="3" s="1"/>
  <c r="BD28" i="3" l="1"/>
  <c r="BG28" i="3" s="1"/>
  <c r="U42" i="3"/>
  <c r="R42" i="3"/>
  <c r="BG42" i="3"/>
  <c r="T27" i="3"/>
  <c r="O31" i="3"/>
  <c r="O30" i="3"/>
  <c r="N31" i="3"/>
  <c r="N30" i="3"/>
  <c r="P31" i="3"/>
  <c r="BG31" i="3" s="1"/>
  <c r="P30" i="3"/>
  <c r="BG30" i="3" s="1"/>
  <c r="U40" i="3"/>
  <c r="U38" i="3" s="1"/>
  <c r="R40" i="3"/>
  <c r="R38" i="3" s="1"/>
  <c r="V39" i="3"/>
  <c r="O44" i="3"/>
  <c r="P44" i="3" s="1"/>
  <c r="U44" i="3" s="1"/>
  <c r="O45" i="3"/>
  <c r="P45" i="3" s="1"/>
  <c r="U45" i="3" s="1"/>
  <c r="O46" i="3"/>
  <c r="P46" i="3" s="1"/>
  <c r="BG46" i="3" s="1"/>
  <c r="O43" i="3"/>
  <c r="P43" i="3" s="1"/>
  <c r="U43" i="3" s="1"/>
  <c r="O36" i="3"/>
  <c r="P36" i="3" s="1"/>
  <c r="U36" i="3" s="1"/>
  <c r="O37" i="3"/>
  <c r="P37" i="3" s="1"/>
  <c r="U37" i="3" s="1"/>
  <c r="O35" i="3"/>
  <c r="P35" i="3" s="1"/>
  <c r="U35" i="3" s="1"/>
  <c r="O34" i="3"/>
  <c r="P34" i="3" s="1"/>
  <c r="U34" i="3" s="1"/>
  <c r="O32" i="3"/>
  <c r="P32" i="3" s="1"/>
  <c r="U32" i="3" s="1"/>
  <c r="V29" i="3"/>
  <c r="N29" i="3"/>
  <c r="O25" i="3"/>
  <c r="P25" i="3" s="1"/>
  <c r="U25" i="3" s="1"/>
  <c r="N25" i="3"/>
  <c r="O23" i="3"/>
  <c r="P23" i="3" s="1"/>
  <c r="U23" i="3" s="1"/>
  <c r="O24" i="3"/>
  <c r="P24" i="3" s="1"/>
  <c r="U24" i="3" s="1"/>
  <c r="O22" i="3"/>
  <c r="P22" i="3" s="1"/>
  <c r="U22" i="3" s="1"/>
  <c r="O20" i="3"/>
  <c r="P20" i="3" s="1"/>
  <c r="U20" i="3" s="1"/>
  <c r="O21" i="3"/>
  <c r="P21" i="3" s="1"/>
  <c r="U21" i="3" s="1"/>
  <c r="O15" i="3"/>
  <c r="P15" i="3" s="1"/>
  <c r="U15" i="3" s="1"/>
  <c r="O16" i="3"/>
  <c r="P16" i="3" s="1"/>
  <c r="U16" i="3" s="1"/>
  <c r="O17" i="3"/>
  <c r="P17" i="3" s="1"/>
  <c r="U17" i="3" s="1"/>
  <c r="O18" i="3"/>
  <c r="P18" i="3" s="1"/>
  <c r="U18" i="3" s="1"/>
  <c r="O19" i="3"/>
  <c r="P19" i="3" s="1"/>
  <c r="U19" i="3" s="1"/>
  <c r="O14" i="3"/>
  <c r="P14" i="3" s="1"/>
  <c r="U14" i="3" s="1"/>
  <c r="O10" i="3"/>
  <c r="P10" i="3" s="1"/>
  <c r="U10" i="3" s="1"/>
  <c r="N10" i="3"/>
  <c r="O8" i="3"/>
  <c r="P8" i="3" s="1"/>
  <c r="U8" i="3" s="1"/>
  <c r="N8" i="3"/>
  <c r="O7" i="3"/>
  <c r="P7" i="3" s="1"/>
  <c r="U7" i="3" s="1"/>
  <c r="N7" i="3"/>
  <c r="T4" i="3"/>
  <c r="V5" i="3"/>
  <c r="O6" i="3"/>
  <c r="P6" i="3" s="1"/>
  <c r="U6" i="3" s="1"/>
  <c r="N6" i="3"/>
  <c r="O5" i="3"/>
  <c r="N5" i="3"/>
  <c r="O3" i="3"/>
  <c r="N3" i="3"/>
  <c r="P3" i="3"/>
  <c r="U3" i="3" s="1"/>
  <c r="BG10" i="3" l="1"/>
  <c r="BG6" i="3"/>
  <c r="BG44" i="3"/>
  <c r="BG8" i="3"/>
  <c r="BG3" i="3"/>
  <c r="BG43" i="3"/>
  <c r="BG7" i="3"/>
  <c r="BG14" i="3"/>
  <c r="BG45" i="3"/>
  <c r="S42" i="3"/>
  <c r="V42" i="3" s="1"/>
  <c r="BG20" i="3"/>
  <c r="BG16" i="3"/>
  <c r="BG36" i="3"/>
  <c r="BG35" i="3"/>
  <c r="BG32" i="3"/>
  <c r="BG25" i="3"/>
  <c r="BG22" i="3"/>
  <c r="BG15" i="3"/>
  <c r="BG34" i="3"/>
  <c r="BG24" i="3"/>
  <c r="BG18" i="3"/>
  <c r="BG37" i="3"/>
  <c r="BG23" i="3"/>
  <c r="BG21" i="3"/>
  <c r="BG19" i="3"/>
  <c r="BG17" i="3"/>
  <c r="P27" i="3"/>
  <c r="BG27" i="3" s="1"/>
  <c r="U46" i="3"/>
  <c r="U31" i="3"/>
  <c r="R31" i="3"/>
  <c r="U30" i="3"/>
  <c r="U27" i="3" s="1"/>
  <c r="R30" i="3"/>
  <c r="R27" i="3" s="1"/>
  <c r="S40" i="3"/>
  <c r="S38" i="3" s="1"/>
  <c r="V38" i="3" s="1"/>
  <c r="R32" i="3"/>
  <c r="S32" i="3" s="1"/>
  <c r="V32" i="3" s="1"/>
  <c r="R46" i="3"/>
  <c r="R45" i="3"/>
  <c r="S45" i="3" s="1"/>
  <c r="R44" i="3"/>
  <c r="S44" i="3" s="1"/>
  <c r="R43" i="3"/>
  <c r="S43" i="3" s="1"/>
  <c r="R37" i="3"/>
  <c r="S37" i="3" s="1"/>
  <c r="R36" i="3"/>
  <c r="S36" i="3" s="1"/>
  <c r="R35" i="3"/>
  <c r="S35" i="3" s="1"/>
  <c r="R34" i="3"/>
  <c r="R25" i="3"/>
  <c r="R24" i="3"/>
  <c r="R23" i="3"/>
  <c r="U4" i="3"/>
  <c r="P4" i="3"/>
  <c r="BG4" i="3" s="1"/>
  <c r="R18" i="3"/>
  <c r="S18" i="3" s="1"/>
  <c r="R16" i="3"/>
  <c r="S16" i="3" s="1"/>
  <c r="R20" i="3"/>
  <c r="S20" i="3" s="1"/>
  <c r="R19" i="3"/>
  <c r="S19" i="3" s="1"/>
  <c r="R17" i="3"/>
  <c r="S17" i="3" s="1"/>
  <c r="R15" i="3"/>
  <c r="S15" i="3" s="1"/>
  <c r="R21" i="3"/>
  <c r="S21" i="3" s="1"/>
  <c r="R8" i="3"/>
  <c r="R10" i="3"/>
  <c r="S10" i="3" s="1"/>
  <c r="R22" i="3"/>
  <c r="R14" i="3"/>
  <c r="S14" i="3" s="1"/>
  <c r="R7" i="3"/>
  <c r="S7" i="3" s="1"/>
  <c r="R6" i="3"/>
  <c r="R3" i="3"/>
  <c r="S3" i="3" s="1"/>
  <c r="S46" i="3" l="1"/>
  <c r="S31" i="3"/>
  <c r="V31" i="3" s="1"/>
  <c r="S30" i="3"/>
  <c r="V40" i="3"/>
  <c r="AL38" i="3" s="1"/>
  <c r="BD38" i="3" s="1"/>
  <c r="S34" i="3"/>
  <c r="V34" i="3" s="1"/>
  <c r="S25" i="3"/>
  <c r="V25" i="3" s="1"/>
  <c r="S24" i="3"/>
  <c r="V24" i="3" s="1"/>
  <c r="S23" i="3"/>
  <c r="V23" i="3" s="1"/>
  <c r="S8" i="3"/>
  <c r="S6" i="3"/>
  <c r="S4" i="3" s="1"/>
  <c r="R4" i="3"/>
  <c r="V6" i="3"/>
  <c r="S22" i="3"/>
  <c r="V22" i="3" s="1"/>
  <c r="BG38" i="3" l="1"/>
  <c r="BD47" i="3"/>
  <c r="V30" i="3"/>
  <c r="S27" i="3"/>
  <c r="V27" i="3" s="1"/>
  <c r="V3" i="3" l="1"/>
  <c r="V4" i="3"/>
  <c r="V7" i="3"/>
  <c r="V8" i="3"/>
  <c r="V10" i="3"/>
  <c r="V14" i="3"/>
  <c r="V15" i="3"/>
  <c r="V16" i="3"/>
  <c r="V17" i="3"/>
  <c r="V18" i="3"/>
  <c r="V19" i="3"/>
  <c r="V20" i="3"/>
  <c r="V21" i="3"/>
  <c r="V35" i="3"/>
  <c r="V36" i="3"/>
  <c r="V37" i="3"/>
  <c r="V43" i="3"/>
  <c r="V44" i="3"/>
  <c r="V45" i="3"/>
  <c r="V46" i="3"/>
  <c r="BG47" i="3" l="1"/>
  <c r="R47" i="3" l="1"/>
  <c r="U47" i="3"/>
  <c r="S47" i="3" l="1"/>
</calcChain>
</file>

<file path=xl/sharedStrings.xml><?xml version="1.0" encoding="utf-8"?>
<sst xmlns="http://schemas.openxmlformats.org/spreadsheetml/2006/main" count="999" uniqueCount="590">
  <si>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</si>
  <si>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</si>
  <si>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</si>
  <si>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</si>
  <si>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</si>
  <si>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</si>
  <si>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</si>
  <si>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</si>
  <si>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</si>
  <si>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</si>
  <si>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</si>
  <si>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</si>
  <si>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</si>
  <si>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</si>
  <si>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</si>
  <si>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</si>
  <si>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</si>
  <si>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</si>
  <si>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Реконструкция ВЛ-0,4 кВ с монтажем дополнительного провода</t>
  </si>
  <si>
    <t>Реконструкция ВЛ-0,4 кВ с монтажем 2-х дополнительныхпроводов</t>
  </si>
  <si>
    <t>Примечание</t>
  </si>
  <si>
    <t>Адрес объекта</t>
  </si>
  <si>
    <t>Реконструкция ВЛ-0,4 кВ с монтажем 4-х дополнительныхпроводов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</si>
  <si>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</si>
  <si>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</si>
  <si>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</si>
  <si>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</si>
  <si>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ЖРЭС</t>
  </si>
  <si>
    <t>КРЭС</t>
  </si>
  <si>
    <t>-</t>
  </si>
  <si>
    <t/>
  </si>
  <si>
    <t>Номер (а) договор(ов) ТП в SAPе</t>
  </si>
  <si>
    <t>БРЭС</t>
  </si>
  <si>
    <t>Сумма по договору ТП, руб. без НДС</t>
  </si>
  <si>
    <t>Монтаж учёта в ТП 10 (6)/0,4 кВ</t>
  </si>
  <si>
    <t>ЛРЭС</t>
  </si>
  <si>
    <t>В-2459/0661-ОРЗТП/2014 от 09.04.14г.</t>
  </si>
  <si>
    <t>В-2465/0545-ОРЗТП/2014 от 28.03.14г.</t>
  </si>
  <si>
    <t>В-2471/0608-ОРЗТП/2014 от 07.04.14г.</t>
  </si>
  <si>
    <t>З-2000/0686-ОРЗТП/2014 от 10.04.14г.</t>
  </si>
  <si>
    <t>З-2039/0676-ОРЗТП/2014 от 08.04.14г.</t>
  </si>
  <si>
    <t>З-2041/0677-ОРЗТП/2014 от 08.04.14г.</t>
  </si>
  <si>
    <t>С-2001/0663-ОРЗТП/2014 от 10.04.14г.</t>
  </si>
  <si>
    <t>С-2020/0583-ОРЗТП/2014 от 02.04.14г.</t>
  </si>
  <si>
    <t>С-2023/0542-ОРЗТП/2014 от 31.03.14г.</t>
  </si>
  <si>
    <t>С-2024/0543-ОРЗТП/2014 от 31.03.14г.</t>
  </si>
  <si>
    <t>С-2025/0615-ОРЗТП/2014 от 08.04.14г.</t>
  </si>
  <si>
    <t>С-2026/0544-ОРЗТП/2014 от 31.03.14г.</t>
  </si>
  <si>
    <t>С-2033/0600-ОРЗТП/2014 от 02.04.14г.</t>
  </si>
  <si>
    <t>Ц-7635/0559-ОРЗТП/2014 от 31.03.14г.</t>
  </si>
  <si>
    <t>Ц-7636/0558-ОРЗТП/2014 от 31.03.14г.</t>
  </si>
  <si>
    <t>Ц-7791/0590-ОРЗТП/2014 от 02.04.14г.</t>
  </si>
  <si>
    <t>Ц-7800/0625-ОРЗТП/2014 от 04.04.14г.</t>
  </si>
  <si>
    <t>Ц-7856/0592-ОРЗТП/2014 от 04.04.14г.</t>
  </si>
  <si>
    <t>Ц-7884/0596-ОРЗТП/2014 от 04.04.14г.</t>
  </si>
  <si>
    <t>Ц-7890/0568-ОРЗТП/2014 от 01.04.14г.</t>
  </si>
  <si>
    <t>Ц-7912/0563-ОРЗТП/2014 от 31.03.14г.</t>
  </si>
  <si>
    <t>Ц-7920/0588-ОРЗТП/2014 от 03.04.14г.</t>
  </si>
  <si>
    <t>Ц-7929/0694-ОРЗТП/2014 от 10.04.14г.</t>
  </si>
  <si>
    <t>Ц-7935/0572-ОРЗТП/2014 от 31.03.14г.</t>
  </si>
  <si>
    <t>Ц-7937/0562-ОРЗТП/2014 от 31.03.14г.</t>
  </si>
  <si>
    <t>Ц-7944/0620-ОРЗТП/2014 от 07.04.14г.</t>
  </si>
  <si>
    <t>Ц-7945/0566-ОРЗТП/2014 от 31.03.14г.</t>
  </si>
  <si>
    <t>Ц-7946/0618-ОРЗТП/2014 от 07.04.14г.</t>
  </si>
  <si>
    <t>Ц-7950/0597-ОРЗТП/2014 от 03.04.14г.</t>
  </si>
  <si>
    <t>Ц-7953/0576-ОРЗТП/2014 от 03.04.14г.</t>
  </si>
  <si>
    <t>Ц-7954/0574-ОРЗТП/2014 от 03.04.14г.</t>
  </si>
  <si>
    <t>Ц-7955/0575-ОРЗТП/2014 от 03.04.14г.</t>
  </si>
  <si>
    <t>Ц-7956/0573-ОРЗТП/2014 от 03.04.14г.</t>
  </si>
  <si>
    <t>Ц-7957/0577-ОРЗТП/2014 от 03.04.14г.</t>
  </si>
  <si>
    <t>Ц-7958/0570-ОРЗТП/2014 от 01.04.14г.</t>
  </si>
  <si>
    <t>Ц-7959/0606-ОРЗТП/2014 от 04.04.14г.</t>
  </si>
  <si>
    <t>Ц-7960/0607-ОРЗТП/2014 от 04.04.14г.</t>
  </si>
  <si>
    <t>Ц-7962/0589-ОРЗТП/2014 от 03.04.14г.</t>
  </si>
  <si>
    <t>Ц-7966/0684-ОРЗТП/2014 от 11.04.14г.</t>
  </si>
  <si>
    <t>Ц-7969/0638-ОРЗТП/2014 от 07.04.14г.</t>
  </si>
  <si>
    <t>Ц-7972/0637-ОРЗТП/2014 от 07.04.14г.</t>
  </si>
  <si>
    <t>Ц-7973/0626-ОРЗТП/2014 от 04.04.14г.</t>
  </si>
  <si>
    <t>Ц-7983/0627-ОРЗТП/2014 от 04.04.14г.</t>
  </si>
  <si>
    <t>Ц-7985/0591-ОРЗТП/2014 от 03.04.14г.</t>
  </si>
  <si>
    <t>Ц-7988/0630-ОРЗТП/2014 от 07.04.14г.</t>
  </si>
  <si>
    <t>Ц-7990/0622-ОРЗТП/2014 от 08.04.14г.</t>
  </si>
  <si>
    <t>Ц-7991/0629-ОРЗТП/2014 от 07.04.14г.</t>
  </si>
  <si>
    <t>Ц-7995/0632-ОРЗТП/2014 от 07.04.14г.</t>
  </si>
  <si>
    <t>Ц-7996/0633-ОРЗТП/2014 от 07.04.14г.</t>
  </si>
  <si>
    <t>Ц-7999/0702-ОРЗТП/2014 от 10.04.14г.</t>
  </si>
  <si>
    <t>Ц-8002/0668-ОРЗТП/2014 от 09.04.14г.</t>
  </si>
  <si>
    <t>Ц-8015/0679-ОРЗТП/2014 от 10.04.14г.</t>
  </si>
  <si>
    <t>Ц-8018/0621-ОРЗТП/2014 от 08.04.14г.</t>
  </si>
  <si>
    <t>Ц-8019/0670-ОРЗТП/2014 от 10.04.14г.</t>
  </si>
  <si>
    <t>Ц-8022/0671-ОРЗТП/2014 от 09.04.14г.</t>
  </si>
  <si>
    <t>Ц-8025/0710-ОРЗТП/2014 от 10.04.14г.</t>
  </si>
  <si>
    <t>Ц-8026/0642-ОРЗТП/2014 от 08.04.14г.</t>
  </si>
  <si>
    <t>Ц-8029/0707-ОРЗТП/2014 от 14.04.14г.</t>
  </si>
  <si>
    <t>Ц-8031/0667-ОРЗТП/2014 от 09.04.14г.</t>
  </si>
  <si>
    <t>Ц-8036/0640-ОРЗТП/2014 от 08.04.14г.</t>
  </si>
  <si>
    <t>Ц-8037/0623-ОРЗТП/2014 от 08.04.14г.</t>
  </si>
  <si>
    <t>Ц-8038/0635-ОРЗТП/2014 от 08.04.14г.</t>
  </si>
  <si>
    <t>Ц-8041/0669-ОРЗТП/2014 от 09.04.14г.</t>
  </si>
  <si>
    <t>Ц-8052/0693-ОРЗТП/2014 от 10.04.14г.</t>
  </si>
  <si>
    <t>Ц-8060/0706-ОРЗТП/2014 от 14.04.14г.</t>
  </si>
  <si>
    <t>Ц-8065/0708-ОРЗТП/2014 от 14.04.14г.</t>
  </si>
  <si>
    <t>Ц-8087/0711-ОРЗТП/2014 от 15.04.14г.</t>
  </si>
  <si>
    <t>Ю-2346/0687-ОРЗТП/2014 от 02.04.14г.</t>
  </si>
  <si>
    <t>Ю-2355/0614-ОРЗТП/2014 от 08.04.14г.</t>
  </si>
  <si>
    <t>40870642</t>
  </si>
  <si>
    <t>40871210</t>
  </si>
  <si>
    <t>40878897</t>
  </si>
  <si>
    <t>40858429</t>
  </si>
  <si>
    <t>40884048</t>
  </si>
  <si>
    <t>40883957</t>
  </si>
  <si>
    <t>40866556</t>
  </si>
  <si>
    <t>40875001</t>
  </si>
  <si>
    <t>40875014</t>
  </si>
  <si>
    <t>40875032</t>
  </si>
  <si>
    <t>40875053</t>
  </si>
  <si>
    <t>40875829</t>
  </si>
  <si>
    <t>40877775</t>
  </si>
  <si>
    <t>40856797</t>
  </si>
  <si>
    <t>40856814</t>
  </si>
  <si>
    <t>40866327</t>
  </si>
  <si>
    <t>40866714</t>
  </si>
  <si>
    <t>40870424</t>
  </si>
  <si>
    <t>40872036</t>
  </si>
  <si>
    <t>40870340</t>
  </si>
  <si>
    <t>40874603</t>
  </si>
  <si>
    <t>40874524</t>
  </si>
  <si>
    <t>40875936</t>
  </si>
  <si>
    <t>40875957</t>
  </si>
  <si>
    <t>40877353</t>
  </si>
  <si>
    <t>40876121</t>
  </si>
  <si>
    <t>40877361</t>
  </si>
  <si>
    <t>40876128</t>
  </si>
  <si>
    <t>40877974</t>
  </si>
  <si>
    <t>40876142</t>
  </si>
  <si>
    <t>40877407</t>
  </si>
  <si>
    <t>40877452</t>
  </si>
  <si>
    <t>40877465</t>
  </si>
  <si>
    <t>40877473</t>
  </si>
  <si>
    <t>40877489</t>
  </si>
  <si>
    <t>40877504</t>
  </si>
  <si>
    <t>40877518</t>
  </si>
  <si>
    <t>40877552</t>
  </si>
  <si>
    <t>40878635</t>
  </si>
  <si>
    <t>40878654</t>
  </si>
  <si>
    <t>40877905</t>
  </si>
  <si>
    <t>40878061</t>
  </si>
  <si>
    <t>40878082</t>
  </si>
  <si>
    <t>40877833</t>
  </si>
  <si>
    <t>40878095</t>
  </si>
  <si>
    <t>40878116</t>
  </si>
  <si>
    <t>40878322</t>
  </si>
  <si>
    <t>40880343</t>
  </si>
  <si>
    <t>40878681</t>
  </si>
  <si>
    <t>40878710</t>
  </si>
  <si>
    <t>40878722</t>
  </si>
  <si>
    <t>40882423</t>
  </si>
  <si>
    <t>40880375</t>
  </si>
  <si>
    <t>40881170</t>
  </si>
  <si>
    <t>40881991</t>
  </si>
  <si>
    <t>40881103</t>
  </si>
  <si>
    <t>40880842</t>
  </si>
  <si>
    <t>40880421</t>
  </si>
  <si>
    <t>40881668</t>
  </si>
  <si>
    <t>40881112</t>
  </si>
  <si>
    <t>40881480</t>
  </si>
  <si>
    <t>40881118</t>
  </si>
  <si>
    <t>40881143</t>
  </si>
  <si>
    <t>40883059</t>
  </si>
  <si>
    <t>40884107</t>
  </si>
  <si>
    <t>40884147</t>
  </si>
  <si>
    <t>40885016</t>
  </si>
  <si>
    <t>40875912</t>
  </si>
  <si>
    <t>40878942</t>
  </si>
  <si>
    <t>Шах-Кельдян Вадим Леонардович</t>
  </si>
  <si>
    <t>Апальков Александр Владимирович</t>
  </si>
  <si>
    <t>Пьяных Николай Васильевич</t>
  </si>
  <si>
    <t>Чуйков Дмитрий Николаевич</t>
  </si>
  <si>
    <t>Петрушин Валерий Александрович</t>
  </si>
  <si>
    <t>Тарасов Сергей Викторович</t>
  </si>
  <si>
    <t>Данилина Татьяна Николаевна</t>
  </si>
  <si>
    <t>Хромычкина Нина Николаевна</t>
  </si>
  <si>
    <t>Мозерова Светлана Владимировна</t>
  </si>
  <si>
    <t>Панченкова Ирина Михайловна</t>
  </si>
  <si>
    <t>Алексеева Ольга Павловна</t>
  </si>
  <si>
    <t>Маслов Михаил Викторович</t>
  </si>
  <si>
    <t>Красевич Константи Германович</t>
  </si>
  <si>
    <t>Тяпочкин Михаил Алексеевич</t>
  </si>
  <si>
    <t>Доминов Александр Евгеньевич</t>
  </si>
  <si>
    <t>Замятина Людмила Федоровна</t>
  </si>
  <si>
    <t>Михайлов Александр Михайлович</t>
  </si>
  <si>
    <t>Баранова Ольга Николаевна</t>
  </si>
  <si>
    <t>Филиппов Юрий Евгеньевич</t>
  </si>
  <si>
    <t>Арвачев Михаил Иванович</t>
  </si>
  <si>
    <t>Симонова Надежда Васильевна</t>
  </si>
  <si>
    <t>Денисова Надежда Алексеевна</t>
  </si>
  <si>
    <t>Головачева Наталья Валентиновна</t>
  </si>
  <si>
    <t>Масленникова Ольга Анатольевна</t>
  </si>
  <si>
    <t>Дворникова Людмила Геннадьевна в лице Дворниковой Нины Георгиевны</t>
  </si>
  <si>
    <t>Тычинский Александр Николаевич</t>
  </si>
  <si>
    <t>Старенков Олег Викторович</t>
  </si>
  <si>
    <t>Аракелян Мариам Карапетовна</t>
  </si>
  <si>
    <t>Поляков Станислав Александрович</t>
  </si>
  <si>
    <t>Маслова Надежда Николаевна</t>
  </si>
  <si>
    <t>Лоскутов Василий Григорьевич</t>
  </si>
  <si>
    <t>Костина Наталья Николаевна</t>
  </si>
  <si>
    <t>Соклаков Валерий Дмитриевич</t>
  </si>
  <si>
    <t>Фоменко Алла Алексеевна</t>
  </si>
  <si>
    <t>Юраков Владимир Александрович</t>
  </si>
  <si>
    <t>Гладких Алексей Дмитриевич</t>
  </si>
  <si>
    <t>Полякова Валентина Анатольевна,</t>
  </si>
  <si>
    <t>Бастрыгина Алла Ивановна</t>
  </si>
  <si>
    <t>Герасимов Сергей Петрович</t>
  </si>
  <si>
    <t>Азаренков Валентин Романович</t>
  </si>
  <si>
    <t>Песиков Владимир Алексеевич</t>
  </si>
  <si>
    <t>Калужских Юлия Владимировна</t>
  </si>
  <si>
    <t>Трубицын Виктор Иванович</t>
  </si>
  <si>
    <t>Ноздрачева Зоя Владимировна</t>
  </si>
  <si>
    <t>Машенцев Валерий Викторович</t>
  </si>
  <si>
    <t>Маховицкая Жанна Александровна</t>
  </si>
  <si>
    <t>Матковский Александр Григорьевич</t>
  </si>
  <si>
    <t>Струков Анатолий Дмитриевич</t>
  </si>
  <si>
    <t>Асофьева Марина Ивановна</t>
  </si>
  <si>
    <t>Песиков Александр Алексеевич</t>
  </si>
  <si>
    <t>Ролина Надежда Ивановна</t>
  </si>
  <si>
    <t>Дубовой Сергей Анатольевич</t>
  </si>
  <si>
    <t>Анпилогова В.В.</t>
  </si>
  <si>
    <t>Ткаченко Татьяна Васильльевна</t>
  </si>
  <si>
    <t>Береговский Дмитрий Вячеславович</t>
  </si>
  <si>
    <t>Масленников Борис Иванович</t>
  </si>
  <si>
    <t>Ольга Валерьевна Моргунова</t>
  </si>
  <si>
    <t>Евгений Александрович Карлаш</t>
  </si>
  <si>
    <t>Пастухов Иван Николаевич</t>
  </si>
  <si>
    <t>Шатунова Любовь Александровна</t>
  </si>
  <si>
    <t>Зимницын Владимир Михайлович</t>
  </si>
  <si>
    <t>Панков Игорь Валентинович</t>
  </si>
  <si>
    <t>Алексеева Ирина Владимировна</t>
  </si>
  <si>
    <t>Полянский Александр Николаевич</t>
  </si>
  <si>
    <t>Аминов Холмахмад Шоборонович</t>
  </si>
  <si>
    <t>Иноков Владимир Валентинович</t>
  </si>
  <si>
    <t>Правдивцева Наталья Сергеевна</t>
  </si>
  <si>
    <t>Осипова Ольга Михайловна</t>
  </si>
  <si>
    <t>Соловьев Александр Михайлович</t>
  </si>
  <si>
    <t>ГоРЭС</t>
  </si>
  <si>
    <t>ТРЭС</t>
  </si>
  <si>
    <t>КорРЭС</t>
  </si>
  <si>
    <t>ЗРЭС</t>
  </si>
  <si>
    <t>Б.РЭС</t>
  </si>
  <si>
    <t>Су.РЭС</t>
  </si>
  <si>
    <t>Курская обл., Горшеченский р-н, д.Рындино, ул.Октябрьская</t>
  </si>
  <si>
    <t>Курская обл., Тимский р-он, с. 2-е Выгорное, ул. Центральная,6</t>
  </si>
  <si>
    <t>Курская обл., Тимский р-он, с. 2-е Выгорное, ул.Центральная ,15</t>
  </si>
  <si>
    <t>Курская обл., Курчатовский р-н, Чаплинский с/с, с. Быки</t>
  </si>
  <si>
    <t>Курская обл., Кореневский р-н, Пушкарский с/с</t>
  </si>
  <si>
    <t>Курская обл., Железногорский р-н, г.Железногорск, с/о "Шахтер", участок № 72/4а</t>
  </si>
  <si>
    <t>Курская обл., г.Железногорск, с/о"Родничок",уч. № 343</t>
  </si>
  <si>
    <t>Курская обл., Железногорский р-н,с/с Разветьевский, с. Разветье,кв. " Заозерье"</t>
  </si>
  <si>
    <t>Курская обл., Железногорский р-н,с/с Разветье,с. Разветье,кв. " Заозерье",уч. № 96</t>
  </si>
  <si>
    <t>Курская обл., Железногорский р-н, с.Разветье, квартал Заозерье</t>
  </si>
  <si>
    <t>Курская обл., Железногорский р-н,с. Разветье,ул. Молодежная,уч. № 28</t>
  </si>
  <si>
    <t>Курская обл.,  Железногорский р-н, с/с Разветьевский,с. Разветье, ул. Молодежная,уч. № 25а</t>
  </si>
  <si>
    <t>Курская обл., Курский р-н, Щетинский с/с, с/т "Лазурное", уч.717</t>
  </si>
  <si>
    <t>Курская обл., Курский р-н, Щетинский с/с, с/т "Лазурное", уч.721</t>
  </si>
  <si>
    <t>Курская обл., Курский р-н, Щетинский с/с, снт"Приморское", уч.1144</t>
  </si>
  <si>
    <t>Курская обл., Курский р-н, Щетинский с/с, с/т "Химфарм", уч. В-172</t>
  </si>
  <si>
    <t>Курская обл., Золотухинский р-н, д. Щурово.</t>
  </si>
  <si>
    <t>Курская обл., Курский р-н, Камышинский с/с, с/т "Рассвет-2", уч.938</t>
  </si>
  <si>
    <t>Курская обл., Курский р-н, Щетинский с/с, снт "Приморское", уч.1116</t>
  </si>
  <si>
    <t>Курская обл., Курский р-н, Камышинский с/с, с/т "Рассвет", уч.667</t>
  </si>
  <si>
    <t>Курская обл., Золотухинский р-н, п. Солнечный, ул. Полевая</t>
  </si>
  <si>
    <t>Курская обл., Курский р-н, Щетинский с/с, снт. "Химфарм", уч.177г</t>
  </si>
  <si>
    <t>г.Курск, снт "Лавсан", уч.13</t>
  </si>
  <si>
    <t>Курская обл., Курский р-н, Камышинский с/с, с/т "Рассвет-2"</t>
  </si>
  <si>
    <t>Курская обл., Курский р-н, Щетинский с/с, снт "Химфарм", уч.224А</t>
  </si>
  <si>
    <t>Курская обл., Курский р-н, Лебяженский с/с, д.Толмачево</t>
  </si>
  <si>
    <t>Курская обл., Курский р-н, Щетинский с/с, с/т "Химфарм", уч.А-181</t>
  </si>
  <si>
    <t>Курская обл., Курский р-н, д.1-я Моква, Моковский с/с, уч.46:11:091204:227</t>
  </si>
  <si>
    <t>г.Курск, с/т "Лавсан", уч.338</t>
  </si>
  <si>
    <t>г.Курск, с/т "Лавсан", уч.325</t>
  </si>
  <si>
    <t>г.Курск, с/т "Лавсан", уч.360</t>
  </si>
  <si>
    <t>г.Курск, с/т "Лавсан", уч.324</t>
  </si>
  <si>
    <t>г.Курск, с/т "Лавсан", уч.339</t>
  </si>
  <si>
    <t>Курская обл., Курский р-н, Полянский с/с, с.Полянское, ул.Алмазная, уч.13</t>
  </si>
  <si>
    <t>Курская обл., Курский р-н, Камышинский с/с, с/т "Рассвет-2", уч. №397</t>
  </si>
  <si>
    <t>Курская обл., Кусркий р-н, Камышинский с/с, СНТ "Рассвет-2", уч. 396.</t>
  </si>
  <si>
    <t>г.Курск, с/т "Лавсан", уч.721</t>
  </si>
  <si>
    <t>Курский р-н, Моковский с/с, д.1-я  Моква</t>
  </si>
  <si>
    <t>Курский р-н, Щетинский с/с, снт "Приморское", уч.1145</t>
  </si>
  <si>
    <t>Курский р-н, Щетинский с/с, с/т "Строитель", уч.325</t>
  </si>
  <si>
    <t>Курский р-н, Моковский с/с, снт "Золотая Осень" уч.А-7</t>
  </si>
  <si>
    <t>Курская обл., Курский р-н, Щетинский с/с, снт "Приморское", уч.330</t>
  </si>
  <si>
    <t>Курская обл., Курский р-н, Щетинский с/с,  с/т "Химфарм", уч. А-226</t>
  </si>
  <si>
    <t>Курский р-н, Щетинский с/с, снт "Приморское", уч.772</t>
  </si>
  <si>
    <t>г.Курск, с/т "Курск", уч.634</t>
  </si>
  <si>
    <t>г.Курск, с/т "Курск", уч139</t>
  </si>
  <si>
    <t>Курский р-н, Щетинский с/с, снт "Приморское", уч.1109</t>
  </si>
  <si>
    <t>Курский р-н, Нижнемедведицкий с/с, д.2-я Нижняя Медведица,д.22</t>
  </si>
  <si>
    <t>урский р-н, Щетинский с/с, снт "Строитель", уч.325-Б</t>
  </si>
  <si>
    <t>Курский р-н, Моковский с/с, с/т "Сосновый бор",уч.53</t>
  </si>
  <si>
    <t>Курский р-н, Ноздрачевский с/с, СНТ " Ромашка", уч. 289</t>
  </si>
  <si>
    <t>Курская обл., Курский р-он, ст.Верховье, уч.682</t>
  </si>
  <si>
    <t>Курский р-н, Щетинский с/с, СТ " Химфарм", уч. 19-б</t>
  </si>
  <si>
    <t>Курская обл., Курская обл., Курский р-он, с.Долгое</t>
  </si>
  <si>
    <t>Курская обл., Курский р-он, Щетинский с/с, снт Приморское, уч.148/70</t>
  </si>
  <si>
    <t>Курская обл., Курский р-он, Моковский с/с, с/т Фиалка, уч. 98</t>
  </si>
  <si>
    <t>Курская обл., г.Курск, с/т Курск,уч. 1560</t>
  </si>
  <si>
    <t>Курская область, Курский район, Новоселовский С/совет, д.Кукуевка</t>
  </si>
  <si>
    <t>Курский р-н, Новопоселеновский с/с, д.1-е Цветово, уч. 46:11:121205:200</t>
  </si>
  <si>
    <t>Курский р-н, Щетинский с/с, снт "Приморское", уч.1088</t>
  </si>
  <si>
    <t>Курская область, Курский р-он, Щетинский с/с, снт «Приморское», уч. 1087</t>
  </si>
  <si>
    <t>305044, г.Курск, ул.Станционная, д.36, кв.16</t>
  </si>
  <si>
    <t>г.Курск, с/т "Знание", уч.128</t>
  </si>
  <si>
    <t>г.Курск, с/т "Знание", уч.133</t>
  </si>
  <si>
    <t>Курский р-н, Лебяженский с/с, д.Толмачево, уч.46:11:080102:395</t>
  </si>
  <si>
    <t>г.Курск, снт"Лавсан", уч.378</t>
  </si>
  <si>
    <t>Курская обл., Суджанский район, с.Заолешенка, ул.Сад</t>
  </si>
  <si>
    <t>строительство  отпайки от опоры №24 ВЛ-0,4 кВ №1 (точку врезки уточнить при проектировании) до границ земельного участка заявителя протяженностью 0,12 км с увеличением протяженности существующей ВЛ-0,4 кВ (марку и сечение провода, протяженность определить при проектировании).</t>
  </si>
  <si>
    <t>строительство ответвления протяженностью 0,2 км от опоры существующей ВЛ-0,4 кВ № 2 (инв. № 12013491-00)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</si>
  <si>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строительство ответвления протяженностью 0,14 км от опоры существующей ВЛ-0,4 кВ № 1 до границы земельного участка заявителя (марку и сечение провода, протяженность уточнить при проектировании).</t>
  </si>
  <si>
    <t>- строительство ВЛ-0,4 кВ протяженностью 0,1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 км по техническим условиям С-2024;</t>
  </si>
  <si>
    <t>- строительство ВЛ-0,4 кВ протяженностью 0,12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</si>
  <si>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строительство ВЛ-0,4 кВ протяженностью 0,1 км от ТП-10/0,4 кВ № 239/63 до границы земельного участка заявителя (марку и сечение провода, протяженность уточнить при проектировании).</t>
  </si>
  <si>
    <t>- строительство ВЛ-0,4 кВ протяженностью 0,3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</si>
  <si>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- строительство ВЛ-0,4 кВ протяженностью 0,3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0,3 км по техническим условиям С-2026.</t>
  </si>
  <si>
    <t>строительство участка ВЛ-0,4 кВ от ВЛ-0,4 кВ №1 (точку врезки уточнить при проектировании) до границы земельного участка заявителя протяженностью 0,14 км с увеличением протяженности существующей ВЛ-0,4 кВ (марку и сечение провода, протяженность уточнить при проектировании).</t>
  </si>
  <si>
    <t>строительство участка ВЛ-0,4 кВ от ВЛ-0,4 кВ №1 (точку врезки уточнить при проектировании) до границы земельного участка заявителя протяженностью 0,12 км с увеличением протяженности существующей ВЛ-0,4 кВ (марку и сечение провода, протяженность уточнить при проектировании) - /в т.ч. 0,12 км по техническим условиям Ц-7635/.</t>
  </si>
  <si>
    <t>- строительство ВЛ-0,4 кВ протяженностью 0,18 км от ТП-10/0,4 кВ № 009/16 до границы земельного участка заявителя (марку и сечение провода, протяженность уточнить при проектировании).</t>
  </si>
  <si>
    <t>строительство ответвления протяженностью 0,23 км от опоры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</si>
  <si>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строительство ВЛ-0,4 кВ протяженностью 0,18 км от ТП-10/0,4 кВ № 661 до границы земельного участка заявителя (марку и сечение провода, протяженность уточнить при проектировании).</t>
  </si>
  <si>
    <t>строительство ответвления протяженностью 0,035 км от опоры № 13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</t>
  </si>
  <si>
    <t>- строительство ВЛ-0,4 кВ протяженностью 0,14 км от проектируемой ТП-10/0,4 кВ до границы земельного участка заявителя (марку и сечение провода, протяженность определить при проектировании).</t>
  </si>
  <si>
    <t>- строительство ВЛ-0,4 кВ протяженностью 0,37 км от ТП-10/0,4 кВ № 11/160 до границы земельного участка заявителя (марку и сечение провода, протяженность уточнить при проектировании) – в том числе 0,37 км по техническим условиям Ц-7946.</t>
  </si>
  <si>
    <t>- строительство ВЛ-0,4 кВ протяженностью 0,4 км от ТП-10/0,4 кВ № 368 до границы земельного участка заявителя (марку и сечение провода, протяженность уточнить при проектировании).</t>
  </si>
  <si>
    <t>- строительство ВЛ-0,4 кВ протяженностью 0,48 км от ТП-10/0,4 кВ № 11/160 до границы земельного участка заявителя (марку и сечение провода, протяженность уточнить при проектировании).</t>
  </si>
  <si>
    <t>строительство ВЛ-0,4 кВ протяженностью 0,56 км от ТП-10/0,4 кВ № 601 до границы земельного участка заявителя (марку и сечение провода, протяженность уточнить при проектировании).</t>
  </si>
  <si>
    <t>строительство ответвления протяженностью 0,77 км от опоры существующей ВЛ-0,4 кВ №1 (точку врезки уточнить при проектировании) до границ земельного участка заявителя с увеличением протяженности существующей ВЛ-0,4 кВ (марку и сечение провода, протяженность определить при проектировании) – в том числе 0,55 км по техническим условиям Ц-7953.</t>
  </si>
  <si>
    <t>строительство ответвления протяженностью 0,585 км от опоры существующей ВЛ-0,4 кВ №1 (точку врезки уточнить при проектировании) до границ земельного участка заявителя с увеличением протяженности существующей ВЛ-0,4 кВ (марку и сечение провода, протяженность определить при проектировании) – в том числе 0,55 км по техническим условиям Ц-7953, Ц-7955.</t>
  </si>
  <si>
    <t>строительство ВЛ-0,4 кВ протяженностью 0,31 км от ТП-10/0,4 кВ № 2/2х630 до границы земельного участка заявителя (марку и сечение провода, протяженность уточнить при проектировании).</t>
  </si>
  <si>
    <t>- строительство ответвления протяженностью 0,25 км от опоры проектируемого (в рамках договора Ц-7299) участка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 – в том числе 0,25 км по техническим условиям Ц-7960.</t>
  </si>
  <si>
    <t>- строительство ответвления протяженностью 0,27 км от опоры проектируемого (в рамках договора Ц-7299) участка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</si>
  <si>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строительство участка ВЛ-0,4 кВ от строящейся (по ТУ Ц-5945) ВЛ-0,4 кВ до границы земельного участка заявителя протяженностью 0,14 км (марку и сечение провода, протяженность уточнить при проектировании).</t>
  </si>
  <si>
    <t>строительство ВЛ-0,4 кВ протяженностью 0,48 км от проектируемой (по ТУ Ц-6875) ТП-10/0,4 кВ до границы земельного участка заявителя (марку и сечение провода, протяженность уточнить при проектировании).</t>
  </si>
  <si>
    <t>строительство ВЛ-0,4 кВ протяженностью 0,36 км от строящейся (по ТУ Ц-7173) ТП-10/0,4 кВ до границы земельного участка заявителя (марку и сечение провода, протяженность уточнить при проектировании) – в том числе 0,36 км по техническим условиям Ц-7791.</t>
  </si>
  <si>
    <t>строительство ВЛ-0,4 кВ протяженностью 0,2 км от ТП-10/0,4 кВ №548 до границы земельного участка заявителя (марку и сечение провода, протяженность уточнить при проектировании).</t>
  </si>
  <si>
    <t>строительство ВЛ-0,4 кВ протяженностью 0,3 км от ТП-10/0,4 кВ №683 до границы земельного участка заявителя (марку и сечение провода, протяженность уточнить при проектировании).</t>
  </si>
  <si>
    <t>строительство ВЛ-0,4 кВ протяженностью 0,45 км от ТП-10/0,4 кВ № 11/160 до границы земельного участка заявителя (марку и сечение провода, протяженность уточнить при проектировании) – /в т.ч. 0,45 км по техническим условиям Ц-7946/.</t>
  </si>
  <si>
    <t>строительство ВЛ-0,4 кВ протяженностью 0,06 км от строящейся (по ТУ Ц-7576) ТП-10/0,4 кВ до границы земельного участка заявителя (марку и сечение провода, протяженность уточнить при проектировании).</t>
  </si>
  <si>
    <t>строительство участка ВЛ-0,4 кВ протяженностью 0,2 км от проектируемой (по ТУ Ц-5191) ВЛ-0,4 кВ до границы земельного участка заявителя (марку и сечение провода, протяженность уточнить при проектировании).</t>
  </si>
  <si>
    <t>строительство ВЛ-0,4 кВ протяженностью 0,19 км от ТП-10/0,4 кВ №548 до границы земельного участка заявителя (марку и сечение провода, протяженность уточнить при проектировании) - /в т.ч. 0,14 км по техническим условиям Ц-7972/.</t>
  </si>
  <si>
    <t>строительство ВЛ-0,4 кВ протяженностью 0,4 км от ТП-10/0,4 кВ № 206/40 до границы земельного участка заявителя (марку и сечение провода, протяженность уточнить при проектировании) – в том числе 0,1 км совместной подвеской по опорам существующей ВЛ-0,4 кВ № 1.</t>
  </si>
  <si>
    <t>строительство отпайки от ВЛ-0,4 кВ №1 (точку врезки уточнить при проектировании) до границы земельного участка заявителя протяженностью 0,36 км (марку и сечение провода, протяженность уточнить при проектировании).</t>
  </si>
  <si>
    <t>- строительство ВЛ-0,4 кВ протяженностью 0,03 км от опоры №43 существующей ВЛ-0,4 кВ №2 до границы земельного участка заявителя (марку и сечение провода, протяженность утончить при проектировании).</t>
  </si>
  <si>
    <t>строительство отпайки от опоры ВЛ-0,4 кВ №1  до границы земельного участка заявителя протяженностью 0,22 км (точку врезки, марку и сечение провода, протяженность определить при проектировании).</t>
  </si>
  <si>
    <t>- строительство ВЛ-0,4 кВ протяженностью 0,45 км от ТП-10/0,4 кВ №6/250 до границы земельного участка заявителя (марку и сечение провода, протяженность уточнить при проектировании).</t>
  </si>
  <si>
    <t>строительство участка ВЛ-0,4 кВ от опоры ВЛ-0,4 кВ №3 (точку врезки уточнить при проектировании) до границы земельного участка заявителя протяженностью 0,09 км (марку и сечение провода, протяженность уточнить при проектировании).</t>
  </si>
  <si>
    <t>строительство отпайки от ВЛ-0,4 кВ №1 (точку врезки уточнить при проектировании) до границ земельного участка заявителя протяженностью 0,36 км с увеличением протяженности существующей ВЛ-0,4 кВ №1 (марку и сечение провода, протяженность определить при проектировании) - /в т.ч. 0,36 км по техническим условиям Ц-7955/.</t>
  </si>
  <si>
    <t>реконструкция ВЛ-0,4 кВ № 1 в части монтажа двух дополнительных проводов на участке протяженностью 0,11 км по трассе, в пролетах опор №№ 1-6…1-9 (объем реконструкции уточнить при проектировании) – за счет средств тарифа на передачу электроэнергии.</t>
  </si>
  <si>
    <t>реконструкция ВЛ-0,4 кВ № 2 в части монтажа дополнительного провода на участке протяженностью 0,2 км по трассе, в пролетах опор №№ 2…7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</si>
  <si>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в части монтажа двух дополнительных проводов на участке протяженностью 0,32 км по трассе (объем реконструкции уточнить при проектировании) – за счет средств тарифа на передачу электроэнергии.</t>
  </si>
  <si>
    <t>замена СТП-10/0,4 кВ № 249 на СТП-10/0,4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/за счет средств тарифа на передачу электроэнергии/.</t>
  </si>
  <si>
    <t>строительство ответвления протяженностью 0,12 км от опоры существующей ВЛ-10 кВ № 2.6.19 до проектируемой ТП-10/0,4 кВ (марку и сечение провода, протяженность уточнить при проектировании) – за счет средств тарифа на передачу электроэнергии по техническим условиям С-2024;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                РУ-0,4 кВ, количество и параметры оборудования определить проектом) – за счет средств тарифа на передачу электроэнергии по техническим условиям С-2024.</t>
  </si>
  <si>
    <t>строительство ответвления протяженностью 0,12 км от опоры существующей ВЛ-10 кВ № 2.6.19 до проектируемой ТП-10/0,4 кВ (марку и сечение провода, протяженность уточнить при проектировании) – за счет средств тарифа на передачу электроэнергии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                РУ-0,4 кВ, количество и параметры оборудования определить проектом) – за счет средств тарифа на передачу электроэнергии.</t>
  </si>
  <si>
    <t>строительство ответвления протяженностью 0,5 км от опоры существующей ВЛ-10 кВ № 2.6.19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электроэнергии;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</si>
  <si>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строительство ответвления протяженностью 0,5 км от опоры существующей ВЛ-10 кВ № 2.6.19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 по техническим условиям С-2026;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С-2026.</t>
  </si>
  <si>
    <t>реконструкция существующей ТП-10/0,4 кВ № 009/16 в части замены силового трансформатора на трансформатор мощностью 63 кВА (тип и мощность трансформатора, объем реконструкции уточнить при проектировании) – за счет средств тарифа на передачу электроэнергии.</t>
  </si>
  <si>
    <t>расширение РУ-0,4 кВ ТП-10/0,4 кВ № 11/160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 по техническим условиям Ц-7946.</t>
  </si>
  <si>
    <t>расширение РУ-0,4 кВ ТП-10/0,4 кВ № 368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электроэнергии.</t>
  </si>
  <si>
    <t>расширение РУ-0,4 кВ ТП-10/0,4 кВ № 11/160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электроэнергии.</t>
  </si>
  <si>
    <t>замена силового трансформатора ТП-10/0,4 кВ № 661/25 кВА на трансформатор большей мощности (100 кВА) (тип и мощность трансформатора и объем реконструкции утончить при проектировании) – за счет средств тарифа на передачу электроэнергии по техническим условиям Ц-7937.</t>
  </si>
  <si>
    <t>реконструкция участка ВЛ-0,4 кВ №1 с монтажем одного дополнительного провода в пролетах опор №№7-12 протяженностью 0,2 км по трассе (объем реконструкции уточнить при проектировании) - /за счет средств тарифа на передачу э/э.</t>
  </si>
  <si>
    <t>строительство ответвления протяженностью 0,05 км от опоры №1-27 существующей ВЛ-10 кВ № 176.118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- /за счет средств тарифа на передачу э/э/
строительство ТП-10/0,4 кВ с силовым трансформатором мощностью 40 кВА с врезкой в существующую ВЛ-0,4 кВ №2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/за счет средств тарифа на передачу э/э/.</t>
  </si>
  <si>
    <t>монтаж дополнительного коммутационного аппарата отходящей ЛЭП-0,4 кВ (тип и технические характеристики коммутационного аппарата и объем реконструкции уточнить при проектировании) – за счет средств тарифа на передачу электроэнергии</t>
  </si>
  <si>
    <r>
      <t xml:space="preserve"> - строительство ВЛ-0,4 кВ от опоры существующей ВЛ-0,4 кВ №1 (точку врезки уточнить при проектировании) до границы земельного участка заявителя  протяженностью 0,35 км (марку и сечение провода, протяженность уточнить при проектировании) - /аналогично техническим условиям </t>
    </r>
    <r>
      <rPr>
        <b/>
        <sz val="14"/>
        <rFont val="Arial Cyr"/>
        <charset val="204"/>
      </rPr>
      <t>З-1444 (Лот № 16 ЗЭС)/.</t>
    </r>
  </si>
  <si>
    <r>
      <t xml:space="preserve">замена СТП-10/0,4 кВ № 249 на СТП-10/0,4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/за счет средств тарифа на передачу электроэнергии/ - /аналогично техническим условиям </t>
    </r>
    <r>
      <rPr>
        <b/>
        <sz val="14"/>
        <rFont val="Arial Cyr"/>
        <charset val="204"/>
      </rPr>
      <t>З-2039, З-2040 (Договор ТП не подписан)/.</t>
    </r>
  </si>
  <si>
    <r>
      <t xml:space="preserve"> - строительство ВЛ-0,4 кВ от опоры существующей ВЛ-0,4 кВ №1 (точку врезки уточнить при проектировании) до границы земельного участка заявителя  протяженностью 0,35 км (марку и сечение провода, протяженность уточнить при проектировании) - /аналогично техническим условиям </t>
    </r>
    <r>
      <rPr>
        <b/>
        <sz val="14"/>
        <rFont val="Arial Cyr"/>
        <charset val="204"/>
      </rPr>
      <t>З-1444 (Лот № 16 ЗЭС), З-2039, З-2040 (Договор ТП не подписан)/.</t>
    </r>
  </si>
  <si>
    <r>
      <t xml:space="preserve">строительство ВЛ-0,4 кВ протяженностью 0,38 км от проектируемой (по ТУ Ц-7173, Ц-7175) ТП-10/0,4 кВ до границы земельного участка заявителя (марку и сечение провода, протяженность определить при проектировании) - /в т.ч. 0,21 км по техническим условиям </t>
    </r>
    <r>
      <rPr>
        <b/>
        <sz val="14"/>
        <rFont val="Arial Cyr"/>
        <charset val="204"/>
      </rPr>
      <t>Ц-7322 (Лот № 23-24 Льготники ЦЭС-3)/.</t>
    </r>
  </si>
  <si>
    <r>
      <t xml:space="preserve"> - строительство ВЛ-0,4 кВ протяженностью 0,56 км от проектируемой ТП-10/0,4 кВ до границы земельного участка заявителя (марку и сечение провода, протяженность определить при проектировании) – в т.ч. 0,3 км по техническим условиям </t>
    </r>
    <r>
      <rPr>
        <b/>
        <sz val="14"/>
        <rFont val="Arial Cyr"/>
        <charset val="204"/>
      </rPr>
      <t>Ц-7623 (Лот № 26 Льготники).</t>
    </r>
  </si>
  <si>
    <r>
      <t xml:space="preserve">строительство ответвления протяженностью 0,03 км от опоры существующей ВЛ-10 кВ № 425.06 до проектируемой ТП-10/0,4 кВ с увеличением протяженности существующей ВЛ-10 кВ (марку и сечение провода, протяженность уточнить при проектировании) – /за счет средств тарифа на передачу электроэнергии/ - аналогично техническим условиям </t>
    </r>
    <r>
      <rPr>
        <b/>
        <sz val="14"/>
        <rFont val="Arial Cyr"/>
        <charset val="204"/>
      </rPr>
      <t xml:space="preserve">Ц-7623 (Лот № 26 Льготники), Ц-7659 (Лот № 26 Льготники); </t>
    </r>
    <r>
      <rPr>
        <sz val="14"/>
        <rFont val="Arial Cyr"/>
        <charset val="204"/>
      </rPr>
      <t xml:space="preserve">строительство ТП-10/0,4 кВ с силовым трансформатором мощностью 63 кВА. 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 – /за счет средств тарифа на передачу электроэнергии/- аналогично техническим условиям </t>
    </r>
    <r>
      <rPr>
        <b/>
        <sz val="14"/>
        <rFont val="Arial Cyr"/>
        <charset val="204"/>
      </rPr>
      <t>Ц-7623 (Лот № 26 Льготники), Ц-7659 (Лот № 26 Льготники).</t>
    </r>
  </si>
  <si>
    <r>
      <t xml:space="preserve">строительство ВЛ-0,4 кВ протяженностью 0,26 км от проектируемой (по ТУ Ц-7566) ТП-10/0,4 кВ до границы земельного участка заявителя (марку и сечение провода, протяженность определить при проектировании) - /в т.ч. 0,18 км по техническим условиям </t>
    </r>
    <r>
      <rPr>
        <b/>
        <sz val="14"/>
        <rFont val="Arial Cyr"/>
        <charset val="204"/>
      </rPr>
      <t>Ц-7568 (Лот № 25 Льготники ВЭС,ЗЭС,ЦЭС,ЮЭС), Ц-7883 (Лот № 25 аналог. Льготники ВЭС,ЗЭС,ЦЭС,ЮЭС)/.</t>
    </r>
  </si>
  <si>
    <r>
      <t xml:space="preserve">строительство ответвления протяженностью 0,03 км от опоры существующей ВЛ-10 кВ № 425.06 до проектируемой ТП-10/0,4 кВ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Ц-7623 (Лот № 26 Льготники).</t>
    </r>
    <r>
      <rPr>
        <sz val="14"/>
        <rFont val="Arial Cyr"/>
        <charset val="204"/>
      </rPr>
      <t xml:space="preserve">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Ц-7623 (Лот № 26 Льготники).</t>
    </r>
  </si>
  <si>
    <r>
      <t xml:space="preserve">строительство ответвления протяженностью 0,43 км от опоры существующей ВЛ-0,4 кВ № 1 до границы земельного участка заявителя с увеличением протяженности существующей ВЛ-0,4 кВ  (марку и сечение провода, протяженность уточнить при проектировании) – в том числе 0,1 км по техническим условиям </t>
    </r>
    <r>
      <rPr>
        <b/>
        <sz val="14"/>
        <rFont val="Arial Cyr"/>
        <charset val="204"/>
      </rPr>
      <t>Ц-7054 (Лот № 22 Льготник ЦЭС).</t>
    </r>
  </si>
  <si>
    <r>
      <t xml:space="preserve"> - строительство ответвления протяженностью 0,33 км от опоры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 – в том числе 0,33 км по техническим условиям </t>
    </r>
    <r>
      <rPr>
        <b/>
        <sz val="14"/>
        <rFont val="Arial Cyr"/>
        <charset val="204"/>
      </rPr>
      <t>Ц-7267 (Лот № 23 Льготники ЦЭС-1).</t>
    </r>
  </si>
  <si>
    <r>
      <t xml:space="preserve">замена силового трансформатора ТП-10/0,4 кВ № 661/25 кВА на трансформатор большей мощности (100 кВА) (тип и мощность трансформатора и объем реконструкции утончить при проектировании) – за счет средств тарифа на передачу электроэнергии (в том числе для технических условий </t>
    </r>
    <r>
      <rPr>
        <b/>
        <sz val="14"/>
        <rFont val="Arial Cyr"/>
        <charset val="204"/>
      </rPr>
      <t>Ц-7912, Ц-7063 (Лот № 22 Льготник ЦЭС), Ц-7299 (Лот № 23-24 Льготники ЦЭС-3), Ц-7783 (Лот № 27 Льготники), Ц-7454 (Лот № 25 Льготники ВЭС,ЗЭС,ЦЭС,ЮЭС), Ц-7959, Ц-7960, Ц-7859 (Лот № 28 Льготники), Ц-7905, Ц-7183 (Лот № 23 Льготники ЦЭС-1), Ц-7267 (Лот № 23 Льготники ЦЭС-1), Ц-7507 (Договор ТП не подписан).</t>
    </r>
  </si>
  <si>
    <r>
      <t>строительство ответвления протяженностью 0,56 км от опоры существующей ВЛ-0,4 кВ №1 (точку врезки уточнить при проектировании) до границ земельного участка заявителя с увеличением протяженности существующей ВЛ-0,4 кВ (марку и сечение провода, протяженность определить при проектировании) – в том числе 0,36 км по техническим условиям</t>
    </r>
    <r>
      <rPr>
        <b/>
        <sz val="14"/>
        <rFont val="Arial Cyr"/>
        <charset val="204"/>
      </rPr>
      <t xml:space="preserve"> Ц-7771 (Лот № 27 Льготники - будет исключён!).</t>
    </r>
  </si>
  <si>
    <r>
      <t xml:space="preserve">строительство ответвления протяженностью 0,3 км от опоры существующей ВЛ-0,4 кВ №1 (точку врезки уточнить при проектировании) до границ земельного участка заявителя с увеличением протяженности существующей ВЛ-0,4 кВ (марку и сечение провода, протяженность определить при проектировании) – в том числе 0,3 км по техническим условиям </t>
    </r>
    <r>
      <rPr>
        <b/>
        <sz val="14"/>
        <rFont val="Arial Cyr"/>
        <charset val="204"/>
      </rPr>
      <t>Ц-7771 (Лот № 27 Льготники - будет исключён!).</t>
    </r>
  </si>
  <si>
    <r>
      <t xml:space="preserve">строительство ответвления протяженностью 0,275 км от опоры существующей ВЛ-0,4 кВ №1 (точку врезки уточнить при проектировании) до границ земельного участка заявителя с увеличением протяженности существующей ВЛ-0,4 кВ (марку и сечение провода, протяженность определить при проектировании) – в том числе 0,275 км по техническим условиям </t>
    </r>
    <r>
      <rPr>
        <b/>
        <sz val="14"/>
        <rFont val="Arial Cyr"/>
        <charset val="204"/>
      </rPr>
      <t>Ц-7771 (Лот № 27 Льготники - будет исключён!).</t>
    </r>
  </si>
  <si>
    <r>
      <t xml:space="preserve">строительство ВЛ-0,4 кВ протяженностью 0,18 км от строящейся (по ТУ Ц-5517) ТП-10/0,4 кВ до границы земельного участка заявителя (марку и сечение провода, протяженность уточнить при проектировании) – в том числе 0,17 км по техническим условиям </t>
    </r>
    <r>
      <rPr>
        <b/>
        <sz val="14"/>
        <rFont val="Arial Cyr"/>
        <charset val="204"/>
      </rPr>
      <t>Ц-6187 (Лот № 18 ЦЭС-1).</t>
    </r>
  </si>
  <si>
    <r>
      <t xml:space="preserve">строительство ВЛ-0,4 кВ протяженностью 0,46 км от строящейся (по ТУ Ц-5296) ТП-10/0,4 кВ до границы земельного участка заявителя (точку врезки, марку и сечение провода, протяженность уточнить при проектировании) - /в т.ч. 0,46 км по техническим условиям </t>
    </r>
    <r>
      <rPr>
        <b/>
        <sz val="14"/>
        <rFont val="Arial Cyr"/>
        <charset val="204"/>
      </rPr>
      <t>Ц-7941 (Договор ТП не подписан)/.</t>
    </r>
  </si>
  <si>
    <r>
      <t xml:space="preserve">строительство ответвления протяженностью 0,1 от опоры проектируемой (по ТУ-7791) ВЛ-0,4 кВ до границы земельного участка заявителя с увеличением протяженности ВЛ-0,4 кВ (точку врезки, марку и сечение провода, протяженность уточнить при проектировании) –/в т.ч. 0,1 км по техническим условиям </t>
    </r>
    <r>
      <rPr>
        <b/>
        <sz val="14"/>
        <rFont val="Arial Cyr"/>
        <charset val="204"/>
      </rPr>
      <t>Ц-7893 (Договор ТП не подписан)/.</t>
    </r>
  </si>
  <si>
    <r>
      <t xml:space="preserve"> - строительство ответвления протяженностью 0,33 км от опоры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 – в том числе 0,13 км по техническим условиям </t>
    </r>
    <r>
      <rPr>
        <b/>
        <sz val="14"/>
        <rFont val="Arial Cyr"/>
        <charset val="204"/>
      </rPr>
      <t>Ц-7108 (Лот № 23-24 Льготники ЦЭС).</t>
    </r>
  </si>
  <si>
    <r>
      <t xml:space="preserve">замена ТП-10/0,4 кВ № 601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4"/>
        <rFont val="Arial Cyr"/>
        <charset val="204"/>
      </rPr>
      <t>Ц-6956 (Лот № 23-24 Льготники ЦЭС).</t>
    </r>
  </si>
  <si>
    <t>строительство ответвления  протяженностью 0,37 км от опоры существующей ВЛ-0,4 кВ № 1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проектировании).</t>
  </si>
  <si>
    <t>строительство ответвления  протяженностью 0,32 км от опоры существующей ВЛ-0,4 кВ № 1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 – в том числе 0,32 км по техническим условиям Ц-8052.</t>
  </si>
  <si>
    <t>строительство ответвления протяженностью 0,12 км от опоры № 7 существующей ВЛ-0,4 кВ № 1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проектировании).</t>
  </si>
  <si>
    <r>
      <t xml:space="preserve">строительство ответвления протяженностью 0,45  км от опоры существующей ВЛ-0,4 кВ №2 до границ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 – в том числе 0,25 км по техническим условиям </t>
    </r>
    <r>
      <rPr>
        <b/>
        <sz val="14"/>
        <rFont val="Arial Cyr"/>
        <charset val="204"/>
      </rPr>
      <t>Ц-7143 (Лот № 23 Льготники ЦЭС-1).</t>
    </r>
  </si>
  <si>
    <r>
      <t xml:space="preserve">строительство участка ВЛ-0,4 кВ от проектируемой (по ТУ Ц-7289) ВЛ-0,4 кВ до границы земельного участка заявителя протяженностью 0,1 км (марку и сечение провода, протяженность уточнить при проектировании) – /в том числе 0,04 км по техническим условиям  </t>
    </r>
    <r>
      <rPr>
        <b/>
        <sz val="14"/>
        <rFont val="Arial Cyr"/>
        <charset val="204"/>
      </rPr>
      <t>Ц-7750 (Лот № 27 Льготники)/.</t>
    </r>
  </si>
  <si>
    <r>
      <t xml:space="preserve">строительство ВЛ-0,4 кВ протяженностью 0,4 км от ТП-10/0,4 кВ № 651 до границы земельного участка заявителя (марку и сечение провода, протяженность уточнить при проектировании) – в том числе 0,3 км по техническим условиям </t>
    </r>
    <r>
      <rPr>
        <b/>
        <sz val="14"/>
        <rFont val="Arial Cyr"/>
        <charset val="204"/>
      </rPr>
      <t>Ц-6546 (Лот № 20 ЦЭС-3).</t>
    </r>
  </si>
  <si>
    <r>
      <t xml:space="preserve"> - строительство ВЛ-0,4 кВ протяженностью 0,7 км от ТП-10/0,4 кВ  №673 до границ земельного участка заявителя (точку врезки, марку и сечение провода, протяженность определить при проектировании) - /в т.ч. 0,48 км по техническим условиям </t>
    </r>
    <r>
      <rPr>
        <b/>
        <sz val="14"/>
        <rFont val="Arial Cyr"/>
        <charset val="204"/>
      </rPr>
      <t>Ц-7176 (Лот № 23-24 Льготники ЦЭС)/.</t>
    </r>
  </si>
  <si>
    <r>
      <t xml:space="preserve">выполнить замену силового трансформатора в ТП-10/0,4 кВ №673 на трансформатор мощностью 250 кВА (тип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проектом), при необходимости выполнить замену автоматических выключателей, предохранителей, щитовых приборов, ТТ и РЗиА (тип и параметры оборудования уточнить при проектировании) – за счет средств тарифа на передачу электроэнерги – /аналогично техническим условиям </t>
    </r>
    <r>
      <rPr>
        <b/>
        <sz val="14"/>
        <rFont val="Arial Cyr"/>
        <charset val="204"/>
      </rPr>
      <t>Ц-7690 (Лот № 26 Льготники)/</t>
    </r>
  </si>
  <si>
    <r>
      <t xml:space="preserve">строительство ВЛ-0,4 кВ протяженностью 0,05 км от проектируемой (по ТУ Ц-7566) ТП-10/0,4 кВ до границы земельного участка заявителя (марку и сечение провода, протяженность определить при проектировании) - /в т.ч. 0,05 км по техническим условиям </t>
    </r>
    <r>
      <rPr>
        <b/>
        <sz val="14"/>
        <rFont val="Arial Cyr"/>
        <charset val="204"/>
      </rPr>
      <t>Ц-7775 (Договор ТП не подписан)/.</t>
    </r>
  </si>
  <si>
    <r>
      <t xml:space="preserve">строительство ВЛ-0,4 кВ протяженностью 0,1 км от проектируемой (по ТУ Ц-7566) ТП-10/0,4 кВ до границы земельного участка заявителя (марку и сечение провода, протяженность определить при проектировании) - /в т.ч. 0,05 км по техническим условиям </t>
    </r>
    <r>
      <rPr>
        <b/>
        <sz val="14"/>
        <rFont val="Arial Cyr"/>
        <charset val="204"/>
      </rPr>
      <t>Ц-7775 (Договор ТП не подписан), Ц-8037/.</t>
    </r>
  </si>
  <si>
    <r>
      <t xml:space="preserve">строительство ВЛ-0,4 кВ протяженностью 0,3 км от ТП-10/0,4 кВ №647 до границы земельного участка заявителя (марку и сечение провода, протяженность уточнить при проектировании) - /в т.ч. 0,2 км по техническим условиям </t>
    </r>
    <r>
      <rPr>
        <b/>
        <sz val="14"/>
        <rFont val="Arial Cyr"/>
        <charset val="204"/>
      </rPr>
      <t>Ц-3047 (Прямой договор подряда №4600/02046/12)/.</t>
    </r>
  </si>
  <si>
    <r>
      <t xml:space="preserve">замена силового трансформатора ТП-10/0,4 кВ № 342  (40 кВА) на трансформатор большей мощности (250 кВА) (тип и мощность трансформатора и объем реконструкции утончить при проектировании) – за счет средств тарифа на передачу электроэнергии (в том числе для технических условий </t>
    </r>
    <r>
      <rPr>
        <b/>
        <sz val="14"/>
        <rFont val="Arial Cyr"/>
        <charset val="204"/>
      </rPr>
      <t>Ю-394 (Прямой договор подряда), Ю-935 (Прямой договор подряда), Ю-1232 (Лот № 02 ЮЭС), Ю-1381 (Лот № 03 ЮЭС), Ю-1684 (Лот № 09 ЗЭС,ЮЭС, Ю-1982 (Лот № 16 ЮЭС).</t>
    </r>
  </si>
  <si>
    <t>Ц-7063/2428-ОРЗТП/2013 от 25.10.2013г.</t>
  </si>
  <si>
    <t>Потреба Вера Владимировна</t>
  </si>
  <si>
    <t>Курская обл., Курский р-н, Камышинский с/с, с/т "Рассвет-2", уч.159</t>
  </si>
  <si>
    <r>
      <t xml:space="preserve">строительство отпайки (перекидкти) ВЛ-0,4 кВ №1 (точку врезки уточнить при проектировании) до границы земельного участка заявителя протяженностью 0,025 км (точку врезки, марку и сечение провода, протяженность уточнить при проектировании). </t>
    </r>
    <r>
      <rPr>
        <b/>
        <sz val="14"/>
        <rFont val="Arial Cyr"/>
        <charset val="204"/>
      </rPr>
      <t>Дополнительно к физическим объёмам в Лоте № 22 Льготники ЦЭС 8500002269</t>
    </r>
  </si>
  <si>
    <t>В-2464/0724-ОРЗТП/2014 от 14.04.2014г.</t>
  </si>
  <si>
    <t>ФКУ Упрдор Москва-Харьков</t>
  </si>
  <si>
    <t>ЩРЭС</t>
  </si>
  <si>
    <t>Курская обл., Щигровский р-он, н.п. Мещерские дворы</t>
  </si>
  <si>
    <t>строительство ответвления протяженностью 0,03 км от опоры существующей ВЛ-10 кВ № 7.11.4 с монтажом разъединителя 10 кВ на концевой опоре и увеличением протяженности существующей ВЛ-10 кВ (точку врезки, марку и сечение провода, протяженность уточнить при проектировании).</t>
  </si>
  <si>
    <t>С-1993/0718-ОРЗТП/2014 от 16.04.2014г.</t>
  </si>
  <si>
    <t>Иванков Юрий Анатольевич</t>
  </si>
  <si>
    <t>Курская обл., Железногорский р-н, Рышковский  сельсовет</t>
  </si>
  <si>
    <t>строительство ответвления протяженностью 0,05 км от опоры № 43 ВЛ-10 кВ № 13 до проектируемой ТП-10/0,4 кВ с монтажом разъединителя 10 кВ на концевой опоре (точку врезки, марку и сечение провода уточнить при проектировании, тип и технические характеристики разъединителя определить проектом).</t>
  </si>
  <si>
    <t>С-2080/0727-ОРЗТП/2014 от 17.04.2014г.</t>
  </si>
  <si>
    <t>Симкин Николай Иванович</t>
  </si>
  <si>
    <t>Курская обл., Железногорский р-н, с/с Волковский, СНТ "Черняк", уч. Ивановские, уч. 138</t>
  </si>
  <si>
    <t>Ц-8011/0740-ОРЗТП/2014 от 11.04.2014г.</t>
  </si>
  <si>
    <t>Куржупов Кирилл Александрович</t>
  </si>
  <si>
    <t>Курский р-н, Щетинский с/с, СТ "Лазурное", уч. 395.</t>
  </si>
  <si>
    <t>строительство ВЛ-0,4 кВ протяженностью 0,4 км от ТП-10/0,4 кВ №684 до границы земельного участка заявителя (марку и сечение провода, протяженность уточнить при проектировании).</t>
  </si>
  <si>
    <t>Ц-8013/0741-ОРЗТП/2014 от 11.04.2014г.</t>
  </si>
  <si>
    <t>Муранов Денис Александрович</t>
  </si>
  <si>
    <t>Курский р-н, Щетинский с/с, СТ " Лазурное", уч. 394</t>
  </si>
  <si>
    <t>строительство ВЛ-0,4 кВ протяженностью 0,25 км от ТП-10/0,4 кВ №684 до границы земельного участка заявителя (марку и сечение провода, протяженность уточнить при проектировании) – /в т.ч. 0,06 км по техническим условиям Ц-8011/.</t>
  </si>
  <si>
    <t>Ц-8030/0714-ОРЗТП/2014 от 09.04.2014г.</t>
  </si>
  <si>
    <t>Чеботарев Алексей Иванович</t>
  </si>
  <si>
    <t>Курская область, Курский район, д.Кукуевка</t>
  </si>
  <si>
    <t>Ц-8083/0734-ОРЗТП/2014 от 16.04.2014г.</t>
  </si>
  <si>
    <t>Картамышев Андрей Александрович</t>
  </si>
  <si>
    <t>Курская область, Курский район, Моковский сельсовет, д. 1-я Моква, кад. номер: 46:11:091204:178</t>
  </si>
  <si>
    <t>строительство ВЛ-0,4 кВ протяженностью 0,21 км от ТП-10/0,4 кВ №601 до границы земельного участка заявителя (марку и сечение провода, протяженность уточнить при проектировании).</t>
  </si>
  <si>
    <t>Ц-8098/0732-ОРЗТП/2014 от 16.04.2014г.</t>
  </si>
  <si>
    <t>Моргунова Ирина Васильевна</t>
  </si>
  <si>
    <t>Курский р-н, Камышинский с/с, с/т "Рассвет-2", уч.951</t>
  </si>
  <si>
    <t>строительство отпайки от опоры ВЛ-0,4 кВ №1 (точку врезки уточнить при проектировании) до границы земельного участка заявителя протяженностью 0,15 км (марку и сечение провода, протяженность уточнить при проектировании).</t>
  </si>
  <si>
    <t>Курская обл., Беловский район,</t>
  </si>
  <si>
    <r>
      <t xml:space="preserve">выполнить замену силового трансформатора в ТП-10/0,4 кВ №673 на трансформатор мощностью 250 кВА (тип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проектом), при необходимости выполнить замену автоматических выключателей, предохранителей, щитовых приборов, ТТ и РЗиА (тип и параметры оборудования уточнить при проектировании) – за счет средств тарифа на передачу электроэнерги – /аналогично техническим условиям </t>
    </r>
    <r>
      <rPr>
        <b/>
        <sz val="14"/>
        <rFont val="Arial Cyr"/>
        <charset val="204"/>
      </rPr>
      <t>Ц-7690 (Лот № 26 Льготники), Ц-8031/</t>
    </r>
  </si>
  <si>
    <r>
      <t xml:space="preserve">строительство ответвления протяженностью 0,35 км от опоры существующей ВЛ-0,4 кВ № 2 до границы земельного участка заявителя с увеличением протяженности существующей ВЛ-0,4 кВ (точку врезки, марку и сечение провода, протяженность уточнить при проектировании) – в том числе 0,1 км по техническим условиям </t>
    </r>
    <r>
      <rPr>
        <b/>
        <sz val="14"/>
        <rFont val="Arial Cyr"/>
        <charset val="204"/>
      </rPr>
      <t>С-2076 (Договор ТП не подписан).</t>
    </r>
  </si>
  <si>
    <t>Лот № 29 ЛЬГОТНИКИ</t>
  </si>
  <si>
    <t>Остальной объем строительства включен в З-1444 (Лот № 16 ЗЭС)</t>
  </si>
  <si>
    <t>СТП 63 кВА</t>
  </si>
  <si>
    <t>Остальной объем строительства включен в С-2024</t>
  </si>
  <si>
    <t>КТП 250 кВА</t>
  </si>
  <si>
    <t>Объем работ включен в Ц-7635</t>
  </si>
  <si>
    <t>Остальной объем строительства включен в Ц-7322 (Лот № 23-24 Льготники ЦЭС-3)</t>
  </si>
  <si>
    <t>Объем строительства включен в Ц-7791</t>
  </si>
  <si>
    <t>Остальной объем строительства включен в Ц-7623 (Лот № 26 Льготники), Ц-7659 (Лот № 26 Льготники)</t>
  </si>
  <si>
    <t>Замена тр-ра 16 кВА на тр-ор 63 кВА (с заменой автоматических выключателей,предохранителей,ТТ)</t>
  </si>
  <si>
    <t>Остальной объем строительства включен в Ц-7568 (Лот № 25 Льготники ВЭС,ЗЭС,ЦЭС,ЮЭС), Ц-7883 (Лот № 25 аналог. Льготники ВЭС,ЗЭС,ЦЭС,ЮЭС)</t>
  </si>
  <si>
    <t>Остальной объем строительства включен в Ц-7267 (Лот № 23 Льготники ЦЭС-1)</t>
  </si>
  <si>
    <t>Остальной объем строительства включен в Ц-7960</t>
  </si>
  <si>
    <t>Остальной объем строительства включен в Ц-7623 (Лот № 26 Льготники)</t>
  </si>
  <si>
    <t>Остальной объем строительства включен в Ц-7054 (Лот № 22 Льготник ЦЭС)</t>
  </si>
  <si>
    <t>Монтаж автоматического выключателя 0,4 кВ</t>
  </si>
  <si>
    <t>Объем строительства включен в Ц-7946</t>
  </si>
  <si>
    <t>Объем строительства включен в Ц-7954</t>
  </si>
  <si>
    <t>Объем строительства включен в Ц-7953</t>
  </si>
  <si>
    <t>Остальной объем строительства включен в Ц-7954</t>
  </si>
  <si>
    <t>Объем строительства включен в Ц-7955</t>
  </si>
  <si>
    <t>Остальной объем строительства включен в Ц-7953 и Ц-7955</t>
  </si>
  <si>
    <t>Остальной объем строительства включен в Ц-7972</t>
  </si>
  <si>
    <t>Остальной объем строительства включен в Ц-6187 (Лот № 18 ЦЭС-1)</t>
  </si>
  <si>
    <t>Остальной объем строительства включен в Ц-6956 (Лот № 23-24 Льготники ЦЭС); Ц-7108 (Лот № 23-24 Льготники ЦЭС)</t>
  </si>
  <si>
    <t>0,4, в т.ч. 0,1 км совместной подвеской по опорам ВЛ-0,4 кВ</t>
  </si>
  <si>
    <t>Остальной объем строительства включен в Ц-7143 (Лот № 23 Льготники ЦЭС-1)</t>
  </si>
  <si>
    <t>Остальной объем строительства включен в Ц-7750 (Лот № 27 Льготники)</t>
  </si>
  <si>
    <t>Остальной объем строительства включен в Ц-6546 (Лот № 20 ЦЭС-3)</t>
  </si>
  <si>
    <t>Остальной объем строительства включен в Ц-7176 (Лот № 23-24 Льготники ЦЭС); Ц-7690 (Лот № 26 Льготники)</t>
  </si>
  <si>
    <t>Объем строительства включен в Ц-7690 (Лот № 26 Льготники), Ц-8031</t>
  </si>
  <si>
    <t>Остальной объем строительства включен в Ц-8037</t>
  </si>
  <si>
    <t>Остальной объем строительства включен в Ц-3047 (Прямой договор подряда №4600/02046/12)</t>
  </si>
  <si>
    <t>Объем строительства включен в Ц-8052</t>
  </si>
  <si>
    <t>Дополнительно к физическим объёмам в Лоте № 22 Льготники ЦЭС 8500002269</t>
  </si>
  <si>
    <t>Остальной объем строительства включен в Ц-8011</t>
  </si>
  <si>
    <t>С-2063/0779-ОРЗТП/2014 от 15.04.2014г.</t>
  </si>
  <si>
    <t>Пустовгар Прасковья Ивановна</t>
  </si>
  <si>
    <t>Курская обл., Железногорский р-н,с. Разветье,уч. №14</t>
  </si>
  <si>
    <t>строительство участка ВЛ-0,4 кВ от опоры ВЛ-0,4 кВ №2 (точку врезки уточнить при проектировании) до границы земельного участка заявителя протяженностью 0,1 км (марку и сечение провода, протяженность уточнить при проектировании).</t>
  </si>
  <si>
    <t>Ц-7971/0764-ОРЗТП/2014 от 14.04.2014г.</t>
  </si>
  <si>
    <t>Журавлева Галина Евгеньевна</t>
  </si>
  <si>
    <t>Курский р-н, Новопоселеновский с/с, д.Кукуевка</t>
  </si>
  <si>
    <t>Ц-8024/0754-ОРЗТП/2014 от 17.04.2014г.</t>
  </si>
  <si>
    <t>Мульганов Олег Николаевич</t>
  </si>
  <si>
    <t>Курская обл., Курский р-он, Пашковский с/с, с/т Русское поле, уч.465</t>
  </si>
  <si>
    <t>строительство участка ВЛ-0,4 кВ от опоры ВЛ-0,4 кВ №1 (точку врезки уточнить при проектировании) до границы земельного участка заявителя протяженностью 0,1 км (марку и сечение провода, протяженность определить при проектировании).</t>
  </si>
  <si>
    <t>Ц-8077/0753-ОРЗТП/2014 от 17.04.2014г.</t>
  </si>
  <si>
    <t>Гамаюнов Олег Георгиевич</t>
  </si>
  <si>
    <t>Курская область, Курский район, Лебяженский сельсовет, д. Толмачево, кад. номер: 46:11:080102:519</t>
  </si>
  <si>
    <t>строительство участка ВЛ-0,4 кВ от опоры ВЛ-0,4 кВ №2 (точку врезки уточнить при проектировании) до границы земельного участка заявителя протяженностью 0,16 км (марку и сечение провода, протяженность уточнить при проектировании).</t>
  </si>
  <si>
    <t>Ц-8084/0757-ОРЗТП/2014 от 16.04.2014г.</t>
  </si>
  <si>
    <t>Киреева Наталья Николаевна</t>
  </si>
  <si>
    <t>Курская область, Курский район, Полянский сельсовет, с. Полянское, ул. Янтарная, уч. №2, кад. номер: 46:11:160501:615</t>
  </si>
  <si>
    <t xml:space="preserve"> - строительство участка ВЛ-0,4 кВ от опоры ВЛ-0,4 кВ №1 (точку врезки уточнить при проектировании) до границы земельного участка заявителя протяженностью 0,07 км (марку и сечение провода, протяженность уточнить при проектировании).</t>
  </si>
  <si>
    <t>замена  ТП-10/0,4 кВ №637 16 кВА на ТП-10/0,4 кВ с трансформатором мощностью 63 кВА.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</si>
  <si>
    <t>Ц-8090/0756-ОРЗТП/2014 от 16.04.2014г.</t>
  </si>
  <si>
    <t>Хмелевская Екатерина Николаевна</t>
  </si>
  <si>
    <t>Курская область, Курский район, Щетинский сельсовет, СНТ "Строитель", уч. №758, кад. номер: 46:11:211103:36</t>
  </si>
  <si>
    <t>Ц-8091/0760-ОРЗТП/2014 от 16.04.2014г.</t>
  </si>
  <si>
    <t>Самоделова Ирина Николаевна</t>
  </si>
  <si>
    <t>Курская область, Курский райн, Щетинский сельсовет, СНТ "Строитель", уч. №761, кад. номер: 46:11:211103:37</t>
  </si>
  <si>
    <t>Ц-8099/0765-ОРЗТП/2014 от 16.04.2014г.</t>
  </si>
  <si>
    <t>Гурова Любовь Викторовна</t>
  </si>
  <si>
    <t>Курская обл., Курский р-н, Новопоселеновский с/с, д.1-е Цветово,уч.46:11:121205:193</t>
  </si>
  <si>
    <t>Ц-8100/0750-ОРЗТП/2014 от 17.04.2014г.</t>
  </si>
  <si>
    <t>Попов Денис Геннадьевич</t>
  </si>
  <si>
    <t>Курский р-н, Моковский с/с, с/т "Сосновый бор", уч.194</t>
  </si>
  <si>
    <t>строительство ВЛ-0,4 кВ от ТП-10/0,4 кВ 601 до границы земельного участка заявителя протяженностью 0,3 км (марку и сечение провода, протяженность уточнить при проектировании).</t>
  </si>
  <si>
    <t>Ц-8102/0761-ОРЗТП/2014 от 16.04.2014г.</t>
  </si>
  <si>
    <t>Багина Валентина Федоровна</t>
  </si>
  <si>
    <t>Курский р-н, Рышковский с/с, с/т "Взлет", уч.134</t>
  </si>
  <si>
    <t>Ц-8104/0748-ОРЗТП/2014 от 18.04.2014г.</t>
  </si>
  <si>
    <t>Нина Савельевна Колесина</t>
  </si>
  <si>
    <t>Курская обл., Курский р-н, Камышинский с/с, снт "Рассвет-2", уч.404</t>
  </si>
  <si>
    <t>Ц-8105/0758-ОРЗТП/2014 от 16.04.2014г.</t>
  </si>
  <si>
    <t>Виктор Викторович Швецов</t>
  </si>
  <si>
    <t>Курская обл., Курский р-н, Лебяжинский с/с, с.Лебяжье</t>
  </si>
  <si>
    <t>строительство участка ВЛ-0,4 кВ от опоры ВЛ-0,4 кВ №2 (точку врезки уточнить при проектировании) до границы земельного участка заявителя протяженностью 0,25 км (марку и сечение провода, протяженность уточнить при проектировании).</t>
  </si>
  <si>
    <t>Ц-8108/0759-ОРЗТП/2014 от 16.04.2014г.</t>
  </si>
  <si>
    <t>Переверзев Максим Юрьевич</t>
  </si>
  <si>
    <t>Курская область, Курский район, Клюквинский сельсовет, д. Долгое, кад. № 46:11:071004:78</t>
  </si>
  <si>
    <t>Ц-8113/0755-ОРЗТП/2014 от 16.04.2014г.</t>
  </si>
  <si>
    <t>Светлана Ивановна Чернышова</t>
  </si>
  <si>
    <t>Курская обл., Курский р-н, Щетининский с/с, с/т "Химфарм", уч.249б</t>
  </si>
  <si>
    <t>строительство ВЛ-0,4 кВ протяженностью 0,08 км от проектируемой (по ТУ Ц-7623) ВЛ-0,4 кВ до границы земельного участка заявителя (точку врезки, марку и сечение провода, протяженность определить при проектировании).</t>
  </si>
  <si>
    <t>Ц-8114/0762-ОРЗТП/2014 от 16.04.2014г.</t>
  </si>
  <si>
    <t>Сергей Викторович Ширин</t>
  </si>
  <si>
    <t>Курская обл., Курский р-н, Полянский с/с, с.Полянское, ул.Алмазная, уч.9</t>
  </si>
  <si>
    <t>Ц-7886/0801-ОРЗТП/2014 от 02.04.2014г.</t>
  </si>
  <si>
    <t>Карачевцев Александр Сергеевич</t>
  </si>
  <si>
    <t>Курская обл., Курский р-н, Новопоселеновский с/с, д.Кукуевка, уч.46:11:121202:476</t>
  </si>
  <si>
    <t>строительство ВЛ-0,4 кВ протяженностью 0,44 км от ТП-10/0,4 кВ № 619 до границ земельного участка заявителя (марку и сечение провода, протяженность уточнить при проектировании).</t>
  </si>
  <si>
    <t>Ц-8135/0802-ОРЗТП/2014 от 21.04.2014г.</t>
  </si>
  <si>
    <t>Фридман Наталья Юрьевна</t>
  </si>
  <si>
    <t>г.Курск, с/т "Лавсан", участок № 347</t>
  </si>
  <si>
    <r>
      <t xml:space="preserve">строительство ВЛ-0,4 кВ от ТП-10/0,4 кВ №673 до границ земельного участка заявителя протяженностью 0,54 км (марку и сечение провода, протяженность определить при проектировании) - /в т.ч. 0,48 км по техническим условиям </t>
    </r>
    <r>
      <rPr>
        <b/>
        <sz val="14"/>
        <rFont val="Arial Cyr"/>
        <charset val="204"/>
      </rPr>
      <t>Ц-7307 (Лот № 23-24 Льготники ЦЭС-2)/.</t>
    </r>
  </si>
  <si>
    <r>
      <t xml:space="preserve"> - строительство ВЛ-0,4 кВ протяженностью 0,15 км от проектируемой ТП-10/0,4 кВ до границы земельного участка заявителя (марку и сечение провода, протяженность утончить при проектировании) - /в т.ч. 0,1 км по техническим условиям </t>
    </r>
    <r>
      <rPr>
        <b/>
        <sz val="14"/>
        <rFont val="Arial Cyr"/>
        <charset val="204"/>
      </rPr>
      <t>Ц-8088 (Заявка аннулирована), Ц-8089 (Заявка аннулирована)/.</t>
    </r>
  </si>
  <si>
    <r>
      <t xml:space="preserve">строительство ответвления протяженностью 0,1 км от опоры существующей ВЛ-10 кВ № 425.06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 - /аналогично техническим условиям </t>
    </r>
    <r>
      <rPr>
        <b/>
        <sz val="14"/>
        <rFont val="Arial Cyr"/>
        <charset val="204"/>
      </rPr>
      <t>Ц-8088 (Заявка аннулирована), Ц-8089 (Заявка аннулирована)/;</t>
    </r>
    <r>
      <rPr>
        <sz val="14"/>
        <rFont val="Arial Cyr"/>
        <charset val="204"/>
      </rPr>
      <t xml:space="preserve">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-/аналогично техническим условиям </t>
    </r>
    <r>
      <rPr>
        <b/>
        <sz val="14"/>
        <rFont val="Arial Cyr"/>
        <charset val="204"/>
      </rPr>
      <t>Ц-8088 (Заявка аннулирована), Ц-8089 (Заявка аннулирована)/.</t>
    </r>
  </si>
  <si>
    <r>
      <t xml:space="preserve"> - строительство ВЛ-0,4 кВ протяженностью 0,2 км от проектируемой ТП-10/0,4 кВ до границы земельного участка заявителя (марку и сечение провода, протяженность утончить при проектировании) - /в т.ч. 0,15 км по техническим условиям </t>
    </r>
    <r>
      <rPr>
        <b/>
        <sz val="14"/>
        <rFont val="Arial Cyr"/>
        <charset val="204"/>
      </rPr>
      <t>Ц-8088 (Заявка аннулирована), Ц-8089 (Заявка аннулирована), Ц-8090/.</t>
    </r>
  </si>
  <si>
    <r>
      <t xml:space="preserve">строительство ответвления протяженностью 0,1 км от опоры существующей ВЛ-10 кВ № 425.06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– за счет средств тарифа на передачу электроэнергии - /аналогично техническим условиям </t>
    </r>
    <r>
      <rPr>
        <b/>
        <sz val="14"/>
        <rFont val="Arial Cyr"/>
        <charset val="204"/>
      </rPr>
      <t>Ц-8088 (Заявка аннулирована), Ц-8089 (Заявка аннулирована), Ц-8090/;</t>
    </r>
    <r>
      <rPr>
        <sz val="14"/>
        <rFont val="Arial Cyr"/>
        <charset val="204"/>
      </rPr>
      <t xml:space="preserve">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-/аналогично техническим условиям </t>
    </r>
    <r>
      <rPr>
        <b/>
        <sz val="14"/>
        <rFont val="Arial Cyr"/>
        <charset val="204"/>
      </rPr>
      <t>Ц-8088 (Заявка аннулирована), Ц-8089 (Заявка аннулирована), Ц-8090/.</t>
    </r>
  </si>
  <si>
    <r>
      <t xml:space="preserve"> - строительство ВЛ-0,4 кВ протяженностью 0,5 км от ТП-10/0,4 кВ №6/250 до границы земельного участка заявителя (марку и сечение провода, протяженность уточнить при проектировании) - /в т.ч. 0,3 км по техническим условиям</t>
    </r>
    <r>
      <rPr>
        <b/>
        <sz val="14"/>
        <rFont val="Arial Cyr"/>
        <charset val="204"/>
      </rPr>
      <t xml:space="preserve"> Ц-8036 (Лот № 29 Льготники)/.</t>
    </r>
  </si>
  <si>
    <r>
      <t xml:space="preserve">монтаж дополнительного коммутационного аппарата отходящей ЛЭП-0,4 кВ (тип и технические характеристики коммутационного аппарата и объем реконструкции уточнить при проектировании) – за счет средств тарифа на передачу электроэнергии  -  /аналогично техническим условиям </t>
    </r>
    <r>
      <rPr>
        <b/>
        <sz val="14"/>
        <rFont val="Arial Cyr"/>
        <charset val="204"/>
      </rPr>
      <t>Ц-8036 (Лот № 29 Льготники)/.</t>
    </r>
  </si>
  <si>
    <t>строительство ответвления протяженностью 0,2 км от опоры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</si>
  <si>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r>
      <t xml:space="preserve">строительство ответвления протяженностью 0,33 км от опоры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 – в том числе 0,18 км по техническим условиям </t>
    </r>
    <r>
      <rPr>
        <b/>
        <sz val="14"/>
        <rFont val="Arial Cyr"/>
        <charset val="204"/>
      </rPr>
      <t>Ц-7299 (Лот № 23-24 Льготники ЦЭС-3).</t>
    </r>
  </si>
  <si>
    <r>
      <t xml:space="preserve">строительство ВЛ-0,4 кВ протяженностью 0,45 км от проектируемой (по ТУ Ц-7629) ТП-10/0,4 кВ до границы земельного участка заявителя (марку и сечение провода, протяженность уточнить при проектировании) - /в т.ч. 0,3 км по техническим условиям </t>
    </r>
    <r>
      <rPr>
        <b/>
        <sz val="14"/>
        <rFont val="Arial Cyr"/>
        <charset val="204"/>
      </rPr>
      <t>Ц-7734 (Лот № 27 Льготники)/.</t>
    </r>
  </si>
  <si>
    <r>
      <t xml:space="preserve">строительство ВЛ-0,4 кВ протяженностью 0,37 км от ТП-10/0,4 кВ №414.2 2/2х630 до границы земельного участка заявителя (марку и сечение провода, протяженность уточнить при проектировании) – /в том числе 0,31 км по техническим условиям </t>
    </r>
    <r>
      <rPr>
        <b/>
        <sz val="14"/>
        <rFont val="Arial Cyr"/>
        <charset val="204"/>
      </rPr>
      <t>Ц-7958 (Лот № 29 Льготники)/.</t>
    </r>
  </si>
  <si>
    <r>
      <t xml:space="preserve">строительство ответвления протяженностью 0,73 км от опоры существующей ВЛ-0,4 кВ №1 (точку врезки уточнить при проектировании) до границ земельного участка заявителя с увеличением протяженности существующей ВЛ-0,4 кВ (марку и сечение провода, протяженность определить при проектировании) – в том числе 0,73 км по техническим условиям </t>
    </r>
    <r>
      <rPr>
        <b/>
        <sz val="14"/>
        <rFont val="Arial Cyr"/>
        <charset val="204"/>
      </rPr>
      <t>Ц-7953 (Лот № 29 Льготники), Ц-7955 (Лот № 29 Льготники).</t>
    </r>
  </si>
  <si>
    <t>Остальной объем строительства включен в Ц-7307 (Лот № 23-24 Льготники ЦЭС-2)</t>
  </si>
  <si>
    <t>Монтаж СТП 63 кВА (демонтаж ТП 16 кВА)</t>
  </si>
  <si>
    <t>Остальной объем строительства включен в Ц-8090</t>
  </si>
  <si>
    <t>Остальной объем строительства включен в Ц-8036</t>
  </si>
  <si>
    <t>Остальной объем строительства включен в Ц-7299 (Лот № 23-24 Льготники ЦЭС-3)</t>
  </si>
  <si>
    <t>Остальной объем строительства включен в Ц-7734 (Лот № 27 Льготники)</t>
  </si>
  <si>
    <t>Остальной объем строительства включен в Ц-7958</t>
  </si>
  <si>
    <t>Объем строительства включен в Ц-7953, Ц-7955</t>
  </si>
  <si>
    <t>Замена тр-ра 25 кВА на тр-ор 63 кВА (с заменой автоматических выключателей,предохранителей,ТТ)</t>
  </si>
  <si>
    <t>Замена тр-ра 40 кВА на тр-ор 250 кВА(с заменой предохранителей)</t>
  </si>
  <si>
    <t>СТП 63 кВА
(демонтаж ТП 25 кВА)</t>
  </si>
  <si>
    <t>0,025 (ответвление к ВПУ заявителя)</t>
  </si>
  <si>
    <r>
      <t xml:space="preserve">строительство ответвления протяженностью 0,43 км от опоры существующей ВЛ-0,4 кВ № 1 до границы земельного участка заявителя с увеличением протяженности существующей ВЛ-0,4 кВ  (марку и сечение провода, протяженность уточнить при проектировании) – в том числе 0,1 км по техническим условиям </t>
    </r>
    <r>
      <rPr>
        <b/>
        <sz val="10"/>
        <rFont val="Arial Cyr"/>
        <charset val="204"/>
      </rPr>
      <t>Ц-7054 (Лот № 22 Льготник ЦЭС).</t>
    </r>
  </si>
  <si>
    <r>
      <t>строительство ответвления протяженностью 0,56 км от опоры существующей ВЛ-0,4 кВ №1 (точку врезки уточнить при проектировании) до границ земельного участка заявителя с увеличением протяженности существующей ВЛ-0,4 кВ (марку и сечение провода, протяженность определить при проектировании) – в том числе 0,36 км по техническим условиям</t>
    </r>
    <r>
      <rPr>
        <b/>
        <sz val="10"/>
        <rFont val="Arial Cyr"/>
        <charset val="204"/>
      </rPr>
      <t xml:space="preserve"> Ц-7771 (Лот № 27 Льготники - будет исключён!).</t>
    </r>
  </si>
  <si>
    <r>
      <t xml:space="preserve">строительство ответвления протяженностью 0,3 км от опоры существующей ВЛ-0,4 кВ №1 (точку врезки уточнить при проектировании) до границ земельного участка заявителя с увеличением протяженности существующей ВЛ-0,4 кВ (марку и сечение провода, протяженность определить при проектировании) – в том числе 0,3 км по техническим условиям </t>
    </r>
    <r>
      <rPr>
        <b/>
        <sz val="10"/>
        <rFont val="Arial Cyr"/>
        <charset val="204"/>
      </rPr>
      <t>Ц-7771 (Лот № 27 Льготники - будет исключён!).</t>
    </r>
  </si>
  <si>
    <r>
      <t xml:space="preserve">строительство ответвления протяженностью 0,73 км от опоры существующей ВЛ-0,4 кВ №1 (точку врезки уточнить при проектировании) до границ земельного участка заявителя с увеличением протяженности существующей ВЛ-0,4 кВ (марку и сечение провода, протяженность определить при проектировании) – в том числе 0,73 км по техническим условиям </t>
    </r>
    <r>
      <rPr>
        <b/>
        <sz val="10"/>
        <rFont val="Arial Cyr"/>
        <charset val="204"/>
      </rPr>
      <t>Ц-7953 (Лот № 29 Льготники), Ц-7955 (Лот № 29 Льготники).</t>
    </r>
  </si>
  <si>
    <r>
      <t xml:space="preserve">строительство ответвления протяженностью 0,275 км от опоры существующей ВЛ-0,4 кВ №1 (точку врезки уточнить при проектировании) до границ земельного участка заявителя с увеличением протяженности существующей ВЛ-0,4 кВ (марку и сечение провода, протяженность определить при проектировании) – в том числе 0,275 км по техническим условиям </t>
    </r>
    <r>
      <rPr>
        <b/>
        <sz val="10"/>
        <rFont val="Arial Cyr"/>
        <charset val="204"/>
      </rPr>
      <t>Ц-7771 (Лот № 27 Льготники - будет исключён!).</t>
    </r>
  </si>
  <si>
    <r>
      <t xml:space="preserve">строительство ВЛ-0,4 кВ протяженностью 0,37 км от ТП-10/0,4 кВ №414.2 2/2х630 до границы земельного участка заявителя (марку и сечение провода, протяженность уточнить при проектировании) – /в том числе 0,31 км по техническим условиям </t>
    </r>
    <r>
      <rPr>
        <b/>
        <sz val="10"/>
        <rFont val="Arial Cyr"/>
        <charset val="204"/>
      </rPr>
      <t>Ц-7958 (Лот № 29 Льготники)/.</t>
    </r>
  </si>
  <si>
    <r>
      <t xml:space="preserve"> - строительство ответвления протяженностью 0,33 км от опоры существующей ВЛ-0,4 кВ № 1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 – в том числе 0,13 км по техническим условиям </t>
    </r>
    <r>
      <rPr>
        <b/>
        <sz val="10"/>
        <rFont val="Arial Cyr"/>
        <charset val="204"/>
      </rPr>
      <t>Ц-7108 (Лот № 23-24 Льготники ЦЭС).</t>
    </r>
  </si>
  <si>
    <r>
      <t xml:space="preserve">замена ТП-10/0,4 кВ № 601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>Ц-6956 (Лот № 23-24 Льготники ЦЭС).</t>
    </r>
  </si>
  <si>
    <r>
      <t xml:space="preserve">строительство ВЛ-0,4 кВ протяженностью 0,4 км от ТП-10/0,4 кВ № 651 до границы земельного участка заявителя (марку и сечение провода, протяженность уточнить при проектировании) – в том числе 0,3 км по техническим условиям </t>
    </r>
    <r>
      <rPr>
        <b/>
        <sz val="10"/>
        <rFont val="Arial Cyr"/>
        <charset val="204"/>
      </rPr>
      <t>Ц-6546 (Лот № 20 ЦЭС-3).</t>
    </r>
  </si>
  <si>
    <r>
      <t xml:space="preserve"> - строительство ВЛ-0,4 кВ протяженностью 0,7 км от ТП-10/0,4 кВ  №673 до границ земельного участка заявителя (точку врезки, марку и сечение провода, протяженность определить при проектировании) - /в т.ч. 0,48 км по техническим условиям </t>
    </r>
    <r>
      <rPr>
        <b/>
        <sz val="10"/>
        <rFont val="Arial Cyr"/>
        <charset val="204"/>
      </rPr>
      <t>Ц-7176 (Лот № 23-24 Льготники ЦЭС)/.</t>
    </r>
  </si>
  <si>
    <r>
      <t xml:space="preserve">выполнить замену силового трансформатора в ТП-10/0,4 кВ №673 на трансформатор мощностью 250 кВА (тип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проектом), при необходимости выполнить замену автоматических выключателей, предохранителей, щитовых приборов, ТТ и РЗиА (тип и параметры оборудования уточнить при проектировании) – за счет средств тарифа на передачу электроэнерги – /аналогично техническим условиям </t>
    </r>
    <r>
      <rPr>
        <b/>
        <sz val="10"/>
        <rFont val="Arial Cyr"/>
        <charset val="204"/>
      </rPr>
      <t>Ц-7690 (Лот № 26 Льготники)/</t>
    </r>
  </si>
  <si>
    <r>
      <t xml:space="preserve">выполнить замену силового трансформатора в ТП-10/0,4 кВ №673 на трансформатор мощностью 250 кВА (тип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проектом), при необходимости выполнить замену автоматических выключателей, предохранителей, щитовых приборов, ТТ и РЗиА (тип и параметры оборудования уточнить при проектировании) – за счет средств тарифа на передачу электроэнерги – /аналогично техническим условиям </t>
    </r>
    <r>
      <rPr>
        <b/>
        <sz val="10"/>
        <rFont val="Arial Cyr"/>
        <charset val="204"/>
      </rPr>
      <t>Ц-7690 (Лот № 26 Льготники), Ц-8031/</t>
    </r>
  </si>
  <si>
    <r>
      <t xml:space="preserve"> - строительство ВЛ-0,4 кВ протяженностью 0,5 км от ТП-10/0,4 кВ №6/250 до границы земельного участка заявителя (марку и сечение провода, протяженность уточнить при проектировании) - /в т.ч. 0,3 км по техническим условиям</t>
    </r>
    <r>
      <rPr>
        <b/>
        <sz val="10"/>
        <rFont val="Arial Cyr"/>
        <charset val="204"/>
      </rPr>
      <t xml:space="preserve"> Ц-8036 (Лот № 29 Льготники)/.</t>
    </r>
  </si>
  <si>
    <r>
      <t xml:space="preserve">монтаж дополнительного коммутационного аппарата отходящей ЛЭП-0,4 кВ (тип и технические характеристики коммутационного аппарата и объем реконструкции уточнить при проектировании) – за счет средств тарифа на передачу электроэнергии  -  /аналогично техническим условиям </t>
    </r>
    <r>
      <rPr>
        <b/>
        <sz val="10"/>
        <rFont val="Arial Cyr"/>
        <charset val="204"/>
      </rPr>
      <t>Ц-8036 (Лот № 29 Льготники)/.</t>
    </r>
  </si>
  <si>
    <r>
      <t xml:space="preserve">строительство ВЛ-0,4 кВ от ТП-10/0,4 кВ №673 до границ земельного участка заявителя протяженностью 0,54 км (марку и сечение провода, протяженность определить при проектировании) - /в т.ч. 0,48 км по техническим условиям </t>
    </r>
    <r>
      <rPr>
        <b/>
        <sz val="10"/>
        <rFont val="Arial Cyr"/>
        <charset val="204"/>
      </rPr>
      <t>Ц-7307 (Лот № 23-24 Льготники ЦЭС-2)/.</t>
    </r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</si>
  <si>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</si>
  <si>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</si>
  <si>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</si>
  <si>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</si>
  <si>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</si>
  <si>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</si>
  <si>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</si>
  <si>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</si>
  <si>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возврат</t>
  </si>
  <si>
    <t>Реконструкция ТП 10 (6)/0,4 кВ         Строительство ВЛИ-0,4 кВ</t>
  </si>
  <si>
    <t>Демонтаж СТП 16 кВа</t>
  </si>
  <si>
    <t>Реконструкция ТП 10 (6)/0,4 кВ                      Строительство ВЛИ-0,4 кВ</t>
  </si>
  <si>
    <t>ИТОГО:</t>
  </si>
  <si>
    <t>Лот № 29 ЛЬГОТНИКИ_ЦЭС_Южная_часть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</si>
</sst>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9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8"/>
      <color theme="1"/>
      <name val="Calibri"/>
      <family val="2"/>
      <charset val="204"/>
      <scheme val="minor"/>
    </font>
    <font>
      <b/>
      <sz val="14"/>
      <name val="Arial Cyr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name val="Arial Cyr"/>
      <charset val="204"/>
    </font>
    <font>
      <b/>
      <sz val="12"/>
      <name val="Arial Cyr"/>
      <charset val="204"/>
    </font>
    <font>
      <b/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7" fillId="2" borderId="0" xfId="0" applyNumberFormat="1" applyFont="1" applyFill="1"/>
    <xf numFmtId="1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" fontId="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164" fontId="11" fillId="0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6" fillId="3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9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164" fontId="2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164" fontId="0" fillId="0" borderId="0" xfId="0" applyNumberFormat="1" applyFill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0" fontId="14" fillId="0" borderId="0" xfId="0" applyFont="1" applyFill="1"/>
    <xf numFmtId="0" fontId="12" fillId="0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center" wrapText="1"/>
    </xf>
    <xf numFmtId="164" fontId="25" fillId="3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4" fontId="25" fillId="0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>
      <alignment horizontal="center" vertical="center" wrapText="1"/>
    </xf>
    <xf numFmtId="164" fontId="28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0" fontId="6" fillId="3" borderId="2" xfId="0" applyNumberFormat="1" applyFont="1" applyFill="1" applyBorder="1" applyAlignment="1">
      <alignment horizontal="center" vertical="center" wrapText="1"/>
    </xf>
    <xf numFmtId="0" fontId="6" fillId="3" borderId="4" xfId="0" applyNumberFormat="1" applyFont="1" applyFill="1" applyBorder="1" applyAlignment="1">
      <alignment horizontal="center" vertical="center" wrapText="1"/>
    </xf>
    <xf numFmtId="0" fontId="6" fillId="3" borderId="3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47"/>
  <sheetViews>
    <sheetView tabSelected="1" view="pageBreakPreview" zoomScale="60" zoomScaleNormal="30" workbookViewId="0">
      <pane ySplit="2" topLeftCell="A3" activePane="bottomLeft" state="frozen"/>
      <selection pane="bottomLeft" activeCell="N4" sqref="N4"/>
    </sheetView>
  </sheetViews>
  <sheetFormatPr defaultColWidth="9.140625" defaultRowHeight="21" x14ac:dyDescent="0.35"/>
  <cols>
    <col min="1" max="1" width="19.85546875" style="18" customWidth="1"/>
    <col min="2" max="2" width="15.85546875" style="18" customWidth="1"/>
    <col min="3" max="3" width="21.140625" style="18" customWidth="1"/>
    <col min="4" max="4" width="14.85546875" style="28" customWidth="1"/>
    <col min="5" max="5" width="10.5703125" style="18" customWidth="1"/>
    <col min="6" max="6" width="26.140625" style="18" customWidth="1"/>
    <col min="7" max="7" width="35.7109375" style="31" customWidth="1"/>
    <col min="8" max="8" width="40.140625" style="31" customWidth="1"/>
    <col min="9" max="9" width="17.42578125" style="5" hidden="1" customWidth="1"/>
    <col min="10" max="10" width="0" style="5" hidden="1" customWidth="1"/>
    <col min="11" max="12" width="17" style="5" hidden="1" customWidth="1"/>
    <col min="13" max="13" width="0" style="5" hidden="1" customWidth="1"/>
    <col min="14" max="14" width="24.42578125" style="47" customWidth="1"/>
    <col min="15" max="15" width="25.140625" style="47" customWidth="1"/>
    <col min="16" max="16" width="15.140625" style="47" customWidth="1"/>
    <col min="17" max="17" width="8.7109375" style="47" customWidth="1"/>
    <col min="18" max="18" width="13" style="47" customWidth="1"/>
    <col min="19" max="19" width="13.7109375" style="47" customWidth="1"/>
    <col min="20" max="20" width="17" style="47" customWidth="1"/>
    <col min="21" max="21" width="14.85546875" style="47" customWidth="1"/>
    <col min="22" max="22" width="16.85546875" style="47" customWidth="1"/>
    <col min="23" max="24" width="16.85546875" style="5" customWidth="1"/>
    <col min="25" max="26" width="16.85546875" style="3" customWidth="1"/>
    <col min="27" max="28" width="16.85546875" style="3" hidden="1" customWidth="1"/>
    <col min="29" max="30" width="16.85546875" style="3" customWidth="1"/>
    <col min="31" max="36" width="16.85546875" style="3" hidden="1" customWidth="1"/>
    <col min="37" max="40" width="16.85546875" style="3" customWidth="1"/>
    <col min="41" max="44" width="16.85546875" style="3" hidden="1" customWidth="1"/>
    <col min="45" max="48" width="16.85546875" style="3" customWidth="1"/>
    <col min="49" max="50" width="16.85546875" style="3" hidden="1" customWidth="1"/>
    <col min="51" max="54" width="16.85546875" style="3" customWidth="1"/>
    <col min="55" max="55" width="16.85546875" style="3" hidden="1" customWidth="1"/>
    <col min="56" max="56" width="16.85546875" style="60" customWidth="1"/>
    <col min="57" max="57" width="16.85546875" style="15" customWidth="1"/>
    <col min="58" max="58" width="31.85546875" style="3" customWidth="1"/>
    <col min="59" max="59" width="26.85546875" style="56" customWidth="1"/>
    <col min="60" max="63" width="9.140625" style="5" customWidth="1"/>
    <col min="64" max="16384" width="9.140625" style="5"/>
  </cols>
  <sheetData>
    <row r="1" spans="1:59" ht="23.25" x14ac:dyDescent="0.35">
      <c r="C1" s="20" t="s">
        <v>589</v>
      </c>
      <c r="D1" s="59"/>
    </row>
    <row r="2" spans="1:59" s="4" customFormat="1" ht="183.75" customHeight="1" x14ac:dyDescent="0.25">
      <c r="A2" s="1" t="s">
        <v>0</v>
      </c>
      <c r="B2" s="1" t="s">
        <v>31</v>
      </c>
      <c r="C2" s="1" t="s">
        <v>33</v>
      </c>
      <c r="D2" s="29" t="s">
        <v>1</v>
      </c>
      <c r="E2" s="1" t="s">
        <v>2</v>
      </c>
      <c r="F2" s="1" t="s">
        <v>21</v>
      </c>
      <c r="G2" s="32" t="s">
        <v>26</v>
      </c>
      <c r="H2" s="32" t="s">
        <v>3</v>
      </c>
      <c r="I2" s="1" t="s">
        <v>4</v>
      </c>
      <c r="J2" s="1"/>
      <c r="K2" s="1" t="s">
        <v>25</v>
      </c>
      <c r="L2" s="8" t="s">
        <v>5</v>
      </c>
      <c r="M2" s="8"/>
      <c r="N2" s="1" t="s">
        <v>576</v>
      </c>
      <c r="O2" s="1" t="s">
        <v>577</v>
      </c>
      <c r="P2" s="1" t="s">
        <v>578</v>
      </c>
      <c r="Q2" s="1"/>
      <c r="R2" s="1" t="s">
        <v>579</v>
      </c>
      <c r="S2" s="1" t="s">
        <v>580</v>
      </c>
      <c r="T2" s="1" t="s">
        <v>581</v>
      </c>
      <c r="U2" s="1" t="s">
        <v>582</v>
      </c>
      <c r="V2" s="2" t="s">
        <v>583</v>
      </c>
      <c r="W2" s="1" t="s">
        <v>6</v>
      </c>
      <c r="X2" s="1"/>
      <c r="Y2" s="2" t="s">
        <v>7</v>
      </c>
      <c r="Z2" s="2"/>
      <c r="AA2" s="2" t="s">
        <v>8</v>
      </c>
      <c r="AB2" s="2"/>
      <c r="AC2" s="2" t="s">
        <v>9</v>
      </c>
      <c r="AD2" s="2"/>
      <c r="AE2" s="2" t="s">
        <v>10</v>
      </c>
      <c r="AF2" s="2"/>
      <c r="AG2" s="2" t="s">
        <v>11</v>
      </c>
      <c r="AH2" s="2"/>
      <c r="AI2" s="2" t="s">
        <v>10</v>
      </c>
      <c r="AJ2" s="2"/>
      <c r="AK2" s="2" t="s">
        <v>12</v>
      </c>
      <c r="AL2" s="2"/>
      <c r="AM2" s="2" t="s">
        <v>34</v>
      </c>
      <c r="AN2" s="2"/>
      <c r="AO2" s="2" t="s">
        <v>13</v>
      </c>
      <c r="AP2" s="2"/>
      <c r="AQ2" s="2" t="s">
        <v>14</v>
      </c>
      <c r="AR2" s="2"/>
      <c r="AS2" s="2" t="s">
        <v>15</v>
      </c>
      <c r="AT2" s="2"/>
      <c r="AU2" s="2" t="s">
        <v>16</v>
      </c>
      <c r="AV2" s="2"/>
      <c r="AW2" s="2" t="s">
        <v>17</v>
      </c>
      <c r="AX2" s="2"/>
      <c r="AY2" s="2" t="s">
        <v>18</v>
      </c>
      <c r="AZ2" s="2"/>
      <c r="BA2" s="10" t="s">
        <v>19</v>
      </c>
      <c r="BB2" s="10"/>
      <c r="BC2" s="9"/>
      <c r="BD2" s="61" t="s">
        <v>24</v>
      </c>
      <c r="BE2" s="13" t="s">
        <v>23</v>
      </c>
      <c r="BF2" s="2" t="s">
        <v>20</v>
      </c>
      <c r="BG2" s="57"/>
    </row>
    <row r="3" spans="1:59" s="4" customFormat="1" ht="144.94999999999999" customHeight="1" x14ac:dyDescent="0.25">
      <c r="A3" s="34" t="s">
        <v>59</v>
      </c>
      <c r="B3" s="35" t="s">
        <v>128</v>
      </c>
      <c r="C3" s="36">
        <v>466.1</v>
      </c>
      <c r="D3" s="37" t="s">
        <v>197</v>
      </c>
      <c r="E3" s="35" t="s">
        <v>28</v>
      </c>
      <c r="F3" s="35" t="s">
        <v>271</v>
      </c>
      <c r="G3" s="38" t="s">
        <v>561</v>
      </c>
      <c r="H3" s="38"/>
      <c r="I3" s="48"/>
      <c r="J3" s="48"/>
      <c r="K3" s="48"/>
      <c r="L3" s="48"/>
      <c r="M3" s="48"/>
      <c r="N3" s="49" t="str">
        <f>AU2</f>
        <v>Строительство ВЛИ-0,4 кВ</v>
      </c>
      <c r="O3" s="50">
        <f>AU3</f>
        <v>0.33</v>
      </c>
      <c r="P3" s="50">
        <f>O3*930</f>
        <v>306.90000000000003</v>
      </c>
      <c r="Q3" s="50"/>
      <c r="R3" s="50">
        <f>P3*0.08</f>
        <v>24.552000000000003</v>
      </c>
      <c r="S3" s="50">
        <f>P3-R3-U3</f>
        <v>260.86500000000001</v>
      </c>
      <c r="T3" s="50">
        <v>0</v>
      </c>
      <c r="U3" s="50">
        <f>P3*0.07</f>
        <v>21.483000000000004</v>
      </c>
      <c r="V3" s="50">
        <f t="shared" ref="V3:V21" si="0">R3+S3+T3+U3</f>
        <v>306.90000000000003</v>
      </c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>
        <v>0.33</v>
      </c>
      <c r="AV3" s="6">
        <f>AU3*930</f>
        <v>306.90000000000003</v>
      </c>
      <c r="AW3" s="6"/>
      <c r="AX3" s="6"/>
      <c r="AY3" s="6"/>
      <c r="AZ3" s="6"/>
      <c r="BA3" s="6"/>
      <c r="BB3" s="6"/>
      <c r="BC3" s="6"/>
      <c r="BD3" s="21">
        <f t="shared" ref="BD3:BD13" si="1">X3+Z3+AB3+AD3+AF3+AH3+AJ3+AL3+AN3+AP3+AR3+AT3+AV3+AX3+AZ3+BB3</f>
        <v>306.90000000000003</v>
      </c>
      <c r="BE3" s="14">
        <v>41851</v>
      </c>
      <c r="BF3" s="6" t="s">
        <v>455</v>
      </c>
      <c r="BG3" s="58">
        <f t="shared" ref="BG3:BG13" si="2">BD3-P3</f>
        <v>0</v>
      </c>
    </row>
    <row r="4" spans="1:59" s="4" customFormat="1" ht="120" customHeight="1" x14ac:dyDescent="0.25">
      <c r="A4" s="34" t="s">
        <v>62</v>
      </c>
      <c r="B4" s="35" t="s">
        <v>131</v>
      </c>
      <c r="C4" s="36">
        <v>466.1</v>
      </c>
      <c r="D4" s="37" t="s">
        <v>200</v>
      </c>
      <c r="E4" s="35" t="s">
        <v>28</v>
      </c>
      <c r="F4" s="35" t="s">
        <v>274</v>
      </c>
      <c r="G4" s="38" t="s">
        <v>332</v>
      </c>
      <c r="H4" s="38" t="s">
        <v>366</v>
      </c>
      <c r="I4" s="48"/>
      <c r="J4" s="48"/>
      <c r="K4" s="48"/>
      <c r="L4" s="48"/>
      <c r="M4" s="48"/>
      <c r="N4" s="49" t="s">
        <v>585</v>
      </c>
      <c r="O4" s="49"/>
      <c r="P4" s="50">
        <f>P5+P6</f>
        <v>380.2</v>
      </c>
      <c r="Q4" s="50"/>
      <c r="R4" s="50">
        <f>R5+R6</f>
        <v>30.020000000000003</v>
      </c>
      <c r="S4" s="50">
        <f t="shared" ref="S4:U4" si="3">S5+S6</f>
        <v>317.36</v>
      </c>
      <c r="T4" s="50">
        <f t="shared" si="3"/>
        <v>6.7</v>
      </c>
      <c r="U4" s="50">
        <f t="shared" si="3"/>
        <v>26.12</v>
      </c>
      <c r="V4" s="50">
        <f t="shared" si="0"/>
        <v>380.2</v>
      </c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 t="s">
        <v>456</v>
      </c>
      <c r="AT4" s="6">
        <v>8.1999999999999993</v>
      </c>
      <c r="AU4" s="6">
        <v>0.4</v>
      </c>
      <c r="AV4" s="6">
        <f>AU4*930</f>
        <v>372</v>
      </c>
      <c r="AW4" s="6"/>
      <c r="AX4" s="6"/>
      <c r="AY4" s="6"/>
      <c r="AZ4" s="6"/>
      <c r="BA4" s="6"/>
      <c r="BB4" s="6"/>
      <c r="BC4" s="6"/>
      <c r="BD4" s="21">
        <f t="shared" si="1"/>
        <v>380.2</v>
      </c>
      <c r="BE4" s="14">
        <v>41912</v>
      </c>
      <c r="BF4" s="6"/>
      <c r="BG4" s="58">
        <f t="shared" si="2"/>
        <v>0</v>
      </c>
    </row>
    <row r="5" spans="1:59" s="4" customFormat="1" ht="73.5" customHeight="1" x14ac:dyDescent="0.25">
      <c r="A5" s="16"/>
      <c r="B5" s="17"/>
      <c r="C5" s="19"/>
      <c r="D5" s="30"/>
      <c r="E5" s="17"/>
      <c r="F5" s="17"/>
      <c r="G5" s="33"/>
      <c r="H5" s="33"/>
      <c r="I5" s="6"/>
      <c r="J5" s="6"/>
      <c r="K5" s="6"/>
      <c r="L5" s="6"/>
      <c r="M5" s="6"/>
      <c r="N5" s="46" t="str">
        <f>AS2</f>
        <v>Реконструкция ТП 10 (6)/0,4 кВ</v>
      </c>
      <c r="O5" s="51" t="str">
        <f>AS4</f>
        <v>Монтаж автоматического выключателя 0,4 кВ</v>
      </c>
      <c r="P5" s="51">
        <v>8.1999999999999993</v>
      </c>
      <c r="Q5" s="51"/>
      <c r="R5" s="51">
        <v>0.26</v>
      </c>
      <c r="S5" s="51">
        <v>1.1599999999999999</v>
      </c>
      <c r="T5" s="51">
        <v>6.7</v>
      </c>
      <c r="U5" s="51">
        <v>0.08</v>
      </c>
      <c r="V5" s="51">
        <f>R5+S5+T5+U5</f>
        <v>8.2000000000000011</v>
      </c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21">
        <f t="shared" si="1"/>
        <v>0</v>
      </c>
      <c r="BE5" s="14"/>
      <c r="BF5" s="6"/>
      <c r="BG5" s="58">
        <f t="shared" si="2"/>
        <v>-8.1999999999999993</v>
      </c>
    </row>
    <row r="6" spans="1:59" s="4" customFormat="1" ht="84.95" customHeight="1" x14ac:dyDescent="0.25">
      <c r="A6" s="16"/>
      <c r="B6" s="17"/>
      <c r="C6" s="19"/>
      <c r="D6" s="30"/>
      <c r="E6" s="17"/>
      <c r="F6" s="17"/>
      <c r="G6" s="33"/>
      <c r="H6" s="33"/>
      <c r="I6" s="6"/>
      <c r="J6" s="6"/>
      <c r="K6" s="6"/>
      <c r="L6" s="6"/>
      <c r="M6" s="6"/>
      <c r="N6" s="46" t="str">
        <f>AU2</f>
        <v>Строительство ВЛИ-0,4 кВ</v>
      </c>
      <c r="O6" s="51">
        <f>AU4</f>
        <v>0.4</v>
      </c>
      <c r="P6" s="51">
        <f>O6*930</f>
        <v>372</v>
      </c>
      <c r="Q6" s="51"/>
      <c r="R6" s="51">
        <f>P6*0.08</f>
        <v>29.76</v>
      </c>
      <c r="S6" s="51">
        <f>P6-R6-U6</f>
        <v>316.2</v>
      </c>
      <c r="T6" s="51">
        <v>0</v>
      </c>
      <c r="U6" s="51">
        <f>P6*0.07</f>
        <v>26.040000000000003</v>
      </c>
      <c r="V6" s="51">
        <f>R6+S6+T6+U6</f>
        <v>372</v>
      </c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21">
        <f t="shared" si="1"/>
        <v>0</v>
      </c>
      <c r="BE6" s="14"/>
      <c r="BF6" s="6"/>
      <c r="BG6" s="58">
        <f t="shared" si="2"/>
        <v>-372</v>
      </c>
    </row>
    <row r="7" spans="1:59" s="4" customFormat="1" ht="120" customHeight="1" x14ac:dyDescent="0.25">
      <c r="A7" s="34" t="s">
        <v>64</v>
      </c>
      <c r="B7" s="35" t="s">
        <v>133</v>
      </c>
      <c r="C7" s="36">
        <v>466.1</v>
      </c>
      <c r="D7" s="37" t="s">
        <v>202</v>
      </c>
      <c r="E7" s="35" t="s">
        <v>28</v>
      </c>
      <c r="F7" s="35" t="s">
        <v>276</v>
      </c>
      <c r="G7" s="38" t="s">
        <v>334</v>
      </c>
      <c r="H7" s="38" t="s">
        <v>30</v>
      </c>
      <c r="I7" s="48"/>
      <c r="J7" s="48"/>
      <c r="K7" s="48"/>
      <c r="L7" s="48"/>
      <c r="M7" s="48"/>
      <c r="N7" s="49" t="str">
        <f>AU2</f>
        <v>Строительство ВЛИ-0,4 кВ</v>
      </c>
      <c r="O7" s="50">
        <f>AU7</f>
        <v>0.56000000000000005</v>
      </c>
      <c r="P7" s="50">
        <f>O7*930</f>
        <v>520.80000000000007</v>
      </c>
      <c r="Q7" s="50"/>
      <c r="R7" s="50">
        <f>P7*0.08</f>
        <v>41.664000000000009</v>
      </c>
      <c r="S7" s="50">
        <f>P7-R7-U7</f>
        <v>442.68000000000006</v>
      </c>
      <c r="T7" s="50">
        <v>0</v>
      </c>
      <c r="U7" s="50">
        <f>P7*0.07</f>
        <v>36.45600000000001</v>
      </c>
      <c r="V7" s="50">
        <f t="shared" si="0"/>
        <v>520.80000000000007</v>
      </c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>
        <v>0.56000000000000005</v>
      </c>
      <c r="AV7" s="6">
        <f>AU7*930</f>
        <v>520.80000000000007</v>
      </c>
      <c r="AW7" s="6"/>
      <c r="AX7" s="6"/>
      <c r="AY7" s="6"/>
      <c r="AZ7" s="6"/>
      <c r="BA7" s="6"/>
      <c r="BB7" s="6"/>
      <c r="BC7" s="6"/>
      <c r="BD7" s="21">
        <f t="shared" si="1"/>
        <v>520.80000000000007</v>
      </c>
      <c r="BE7" s="14">
        <v>41854</v>
      </c>
      <c r="BF7" s="6"/>
      <c r="BG7" s="58">
        <f t="shared" si="2"/>
        <v>0</v>
      </c>
    </row>
    <row r="8" spans="1:59" s="4" customFormat="1" ht="90" customHeight="1" x14ac:dyDescent="0.25">
      <c r="A8" s="34" t="s">
        <v>65</v>
      </c>
      <c r="B8" s="35" t="s">
        <v>134</v>
      </c>
      <c r="C8" s="36">
        <v>466.1</v>
      </c>
      <c r="D8" s="37" t="s">
        <v>203</v>
      </c>
      <c r="E8" s="35" t="s">
        <v>28</v>
      </c>
      <c r="F8" s="35" t="s">
        <v>277</v>
      </c>
      <c r="G8" s="38" t="s">
        <v>562</v>
      </c>
      <c r="H8" s="38"/>
      <c r="I8" s="48"/>
      <c r="J8" s="48"/>
      <c r="K8" s="48"/>
      <c r="L8" s="48"/>
      <c r="M8" s="48"/>
      <c r="N8" s="80" t="str">
        <f>AU2</f>
        <v>Строительство ВЛИ-0,4 кВ</v>
      </c>
      <c r="O8" s="78">
        <f>AU8</f>
        <v>0.56000000000000005</v>
      </c>
      <c r="P8" s="78">
        <f>O8*930</f>
        <v>520.80000000000007</v>
      </c>
      <c r="Q8" s="78"/>
      <c r="R8" s="78">
        <f>P8*0.08</f>
        <v>41.664000000000009</v>
      </c>
      <c r="S8" s="78">
        <f>P8-R8-U8</f>
        <v>442.68000000000006</v>
      </c>
      <c r="T8" s="78">
        <v>0</v>
      </c>
      <c r="U8" s="78">
        <f>P8*0.07</f>
        <v>36.45600000000001</v>
      </c>
      <c r="V8" s="78">
        <f t="shared" si="0"/>
        <v>520.80000000000007</v>
      </c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75">
        <v>0.56000000000000005</v>
      </c>
      <c r="AV8" s="6">
        <f>AU8*930</f>
        <v>520.80000000000007</v>
      </c>
      <c r="AW8" s="6"/>
      <c r="AX8" s="6"/>
      <c r="AY8" s="6"/>
      <c r="AZ8" s="6"/>
      <c r="BA8" s="6"/>
      <c r="BB8" s="6"/>
      <c r="BC8" s="6"/>
      <c r="BD8" s="21">
        <f t="shared" si="1"/>
        <v>520.80000000000007</v>
      </c>
      <c r="BE8" s="14">
        <v>41854</v>
      </c>
      <c r="BF8" s="6"/>
      <c r="BG8" s="58">
        <f t="shared" si="2"/>
        <v>0</v>
      </c>
    </row>
    <row r="9" spans="1:59" s="4" customFormat="1" ht="80.099999999999994" customHeight="1" x14ac:dyDescent="0.25">
      <c r="A9" s="34" t="s">
        <v>66</v>
      </c>
      <c r="B9" s="35" t="s">
        <v>135</v>
      </c>
      <c r="C9" s="36">
        <v>466.1</v>
      </c>
      <c r="D9" s="37" t="s">
        <v>204</v>
      </c>
      <c r="E9" s="35" t="s">
        <v>28</v>
      </c>
      <c r="F9" s="35" t="s">
        <v>278</v>
      </c>
      <c r="G9" s="38" t="s">
        <v>563</v>
      </c>
      <c r="H9" s="38"/>
      <c r="I9" s="48"/>
      <c r="J9" s="48"/>
      <c r="K9" s="48"/>
      <c r="L9" s="48"/>
      <c r="M9" s="48"/>
      <c r="N9" s="82"/>
      <c r="O9" s="82"/>
      <c r="P9" s="79"/>
      <c r="Q9" s="79"/>
      <c r="R9" s="79"/>
      <c r="S9" s="79"/>
      <c r="T9" s="79"/>
      <c r="U9" s="79"/>
      <c r="V9" s="79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77"/>
      <c r="AV9" s="6"/>
      <c r="AW9" s="6"/>
      <c r="AX9" s="6"/>
      <c r="AY9" s="6"/>
      <c r="AZ9" s="6"/>
      <c r="BA9" s="6"/>
      <c r="BB9" s="6"/>
      <c r="BC9" s="6"/>
      <c r="BD9" s="21">
        <f t="shared" si="1"/>
        <v>0</v>
      </c>
      <c r="BE9" s="14">
        <v>41854</v>
      </c>
      <c r="BF9" s="6" t="s">
        <v>459</v>
      </c>
      <c r="BG9" s="58">
        <f t="shared" si="2"/>
        <v>0</v>
      </c>
    </row>
    <row r="10" spans="1:59" s="4" customFormat="1" ht="120" customHeight="1" x14ac:dyDescent="0.25">
      <c r="A10" s="34" t="s">
        <v>67</v>
      </c>
      <c r="B10" s="35" t="s">
        <v>136</v>
      </c>
      <c r="C10" s="36">
        <v>466.1</v>
      </c>
      <c r="D10" s="37" t="s">
        <v>205</v>
      </c>
      <c r="E10" s="35" t="s">
        <v>28</v>
      </c>
      <c r="F10" s="35" t="s">
        <v>279</v>
      </c>
      <c r="G10" s="38" t="s">
        <v>335</v>
      </c>
      <c r="H10" s="38" t="s">
        <v>30</v>
      </c>
      <c r="I10" s="48"/>
      <c r="J10" s="48"/>
      <c r="K10" s="48"/>
      <c r="L10" s="48"/>
      <c r="M10" s="48"/>
      <c r="N10" s="80" t="str">
        <f>AU2</f>
        <v>Строительство ВЛИ-0,4 кВ</v>
      </c>
      <c r="O10" s="78">
        <f>AU10</f>
        <v>0.22</v>
      </c>
      <c r="P10" s="78">
        <f>O10*930</f>
        <v>204.6</v>
      </c>
      <c r="Q10" s="78"/>
      <c r="R10" s="78">
        <f>P10*0.08</f>
        <v>16.367999999999999</v>
      </c>
      <c r="S10" s="78">
        <f>P10-R10-U10</f>
        <v>173.91</v>
      </c>
      <c r="T10" s="78">
        <v>0</v>
      </c>
      <c r="U10" s="78">
        <f>P10*0.07</f>
        <v>14.322000000000001</v>
      </c>
      <c r="V10" s="78">
        <f t="shared" si="0"/>
        <v>204.6</v>
      </c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75">
        <v>0.22</v>
      </c>
      <c r="AV10" s="6">
        <f>AU10*930</f>
        <v>204.6</v>
      </c>
      <c r="AW10" s="6"/>
      <c r="AX10" s="6"/>
      <c r="AY10" s="6"/>
      <c r="AZ10" s="6"/>
      <c r="BA10" s="6"/>
      <c r="BB10" s="6"/>
      <c r="BC10" s="6"/>
      <c r="BD10" s="21">
        <f t="shared" si="1"/>
        <v>204.6</v>
      </c>
      <c r="BE10" s="14">
        <v>41854</v>
      </c>
      <c r="BF10" s="6" t="s">
        <v>460</v>
      </c>
      <c r="BG10" s="58">
        <f t="shared" si="2"/>
        <v>0</v>
      </c>
    </row>
    <row r="11" spans="1:59" s="4" customFormat="1" ht="118.5" customHeight="1" x14ac:dyDescent="0.25">
      <c r="A11" s="34" t="s">
        <v>534</v>
      </c>
      <c r="B11" s="35">
        <v>40887001</v>
      </c>
      <c r="C11" s="36">
        <v>466.1</v>
      </c>
      <c r="D11" s="37" t="s">
        <v>535</v>
      </c>
      <c r="E11" s="35" t="s">
        <v>28</v>
      </c>
      <c r="F11" s="35" t="s">
        <v>536</v>
      </c>
      <c r="G11" s="38" t="s">
        <v>564</v>
      </c>
      <c r="H11" s="38"/>
      <c r="I11" s="48"/>
      <c r="J11" s="48"/>
      <c r="K11" s="48"/>
      <c r="L11" s="48"/>
      <c r="M11" s="48"/>
      <c r="N11" s="81"/>
      <c r="O11" s="81"/>
      <c r="P11" s="83"/>
      <c r="Q11" s="83"/>
      <c r="R11" s="83"/>
      <c r="S11" s="83"/>
      <c r="T11" s="83"/>
      <c r="U11" s="83"/>
      <c r="V11" s="83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76"/>
      <c r="AV11" s="6"/>
      <c r="AW11" s="6"/>
      <c r="AX11" s="6"/>
      <c r="AY11" s="6"/>
      <c r="AZ11" s="6"/>
      <c r="BA11" s="6"/>
      <c r="BB11" s="6"/>
      <c r="BC11" s="6"/>
      <c r="BD11" s="21">
        <f t="shared" si="1"/>
        <v>0</v>
      </c>
      <c r="BE11" s="14">
        <v>41872</v>
      </c>
      <c r="BF11" s="6" t="s">
        <v>556</v>
      </c>
      <c r="BG11" s="58">
        <f t="shared" si="2"/>
        <v>0</v>
      </c>
    </row>
    <row r="12" spans="1:59" s="4" customFormat="1" ht="120" customHeight="1" x14ac:dyDescent="0.25">
      <c r="A12" s="34" t="s">
        <v>102</v>
      </c>
      <c r="B12" s="35" t="s">
        <v>171</v>
      </c>
      <c r="C12" s="36">
        <v>466.1</v>
      </c>
      <c r="D12" s="37" t="s">
        <v>240</v>
      </c>
      <c r="E12" s="35" t="s">
        <v>28</v>
      </c>
      <c r="F12" s="35" t="s">
        <v>314</v>
      </c>
      <c r="G12" s="38" t="s">
        <v>355</v>
      </c>
      <c r="H12" s="38" t="s">
        <v>30</v>
      </c>
      <c r="I12" s="48"/>
      <c r="J12" s="48"/>
      <c r="K12" s="48"/>
      <c r="L12" s="48"/>
      <c r="M12" s="48"/>
      <c r="N12" s="81"/>
      <c r="O12" s="81"/>
      <c r="P12" s="83"/>
      <c r="Q12" s="83"/>
      <c r="R12" s="83"/>
      <c r="S12" s="83"/>
      <c r="T12" s="83"/>
      <c r="U12" s="83"/>
      <c r="V12" s="83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76"/>
      <c r="AV12" s="6"/>
      <c r="AW12" s="6"/>
      <c r="AX12" s="6"/>
      <c r="AY12" s="6"/>
      <c r="AZ12" s="6"/>
      <c r="BA12" s="6"/>
      <c r="BB12" s="6"/>
      <c r="BC12" s="6"/>
      <c r="BD12" s="21">
        <f t="shared" si="1"/>
        <v>0</v>
      </c>
      <c r="BE12" s="14">
        <v>41866</v>
      </c>
      <c r="BF12" s="6" t="s">
        <v>461</v>
      </c>
      <c r="BG12" s="58">
        <f t="shared" si="2"/>
        <v>0</v>
      </c>
    </row>
    <row r="13" spans="1:59" s="4" customFormat="1" ht="120" customHeight="1" x14ac:dyDescent="0.25">
      <c r="A13" s="34" t="s">
        <v>68</v>
      </c>
      <c r="B13" s="35" t="s">
        <v>137</v>
      </c>
      <c r="C13" s="36">
        <v>466.1</v>
      </c>
      <c r="D13" s="37" t="s">
        <v>206</v>
      </c>
      <c r="E13" s="35" t="s">
        <v>28</v>
      </c>
      <c r="F13" s="35" t="s">
        <v>280</v>
      </c>
      <c r="G13" s="38" t="s">
        <v>565</v>
      </c>
      <c r="H13" s="38" t="s">
        <v>30</v>
      </c>
      <c r="I13" s="48"/>
      <c r="J13" s="48"/>
      <c r="K13" s="48"/>
      <c r="L13" s="48"/>
      <c r="M13" s="48"/>
      <c r="N13" s="82"/>
      <c r="O13" s="82"/>
      <c r="P13" s="79"/>
      <c r="Q13" s="79"/>
      <c r="R13" s="79"/>
      <c r="S13" s="79"/>
      <c r="T13" s="79"/>
      <c r="U13" s="79"/>
      <c r="V13" s="79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77"/>
      <c r="AV13" s="6"/>
      <c r="AW13" s="6"/>
      <c r="AX13" s="6"/>
      <c r="AY13" s="6"/>
      <c r="AZ13" s="6"/>
      <c r="BA13" s="6"/>
      <c r="BB13" s="6"/>
      <c r="BC13" s="6"/>
      <c r="BD13" s="21">
        <f t="shared" si="1"/>
        <v>0</v>
      </c>
      <c r="BE13" s="14">
        <v>41854</v>
      </c>
      <c r="BF13" s="6" t="s">
        <v>458</v>
      </c>
      <c r="BG13" s="58">
        <f t="shared" si="2"/>
        <v>0</v>
      </c>
    </row>
    <row r="14" spans="1:59" s="4" customFormat="1" ht="120" customHeight="1" x14ac:dyDescent="0.25">
      <c r="A14" s="34" t="s">
        <v>69</v>
      </c>
      <c r="B14" s="35" t="s">
        <v>138</v>
      </c>
      <c r="C14" s="36">
        <v>466.1</v>
      </c>
      <c r="D14" s="37" t="s">
        <v>207</v>
      </c>
      <c r="E14" s="35" t="s">
        <v>28</v>
      </c>
      <c r="F14" s="35" t="s">
        <v>281</v>
      </c>
      <c r="G14" s="38" t="s">
        <v>336</v>
      </c>
      <c r="H14" s="38"/>
      <c r="I14" s="48"/>
      <c r="J14" s="48"/>
      <c r="K14" s="48"/>
      <c r="L14" s="48"/>
      <c r="M14" s="48"/>
      <c r="N14" s="50" t="s">
        <v>16</v>
      </c>
      <c r="O14" s="50">
        <f>AU14</f>
        <v>3.5000000000000003E-2</v>
      </c>
      <c r="P14" s="50">
        <f>O14*930</f>
        <v>32.550000000000004</v>
      </c>
      <c r="Q14" s="50"/>
      <c r="R14" s="50">
        <f>P14*0.08</f>
        <v>2.6040000000000005</v>
      </c>
      <c r="S14" s="50">
        <f>P14-R14-U14</f>
        <v>27.667500000000004</v>
      </c>
      <c r="T14" s="50">
        <v>0</v>
      </c>
      <c r="U14" s="50">
        <f t="shared" ref="U14:U21" si="4">P14*0.07</f>
        <v>2.2785000000000006</v>
      </c>
      <c r="V14" s="50">
        <f t="shared" si="0"/>
        <v>32.550000000000004</v>
      </c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>
        <v>3.5000000000000003E-2</v>
      </c>
      <c r="AV14" s="6">
        <f t="shared" ref="AV14:AV21" si="5">AU14*930</f>
        <v>32.550000000000004</v>
      </c>
      <c r="AW14" s="6"/>
      <c r="AX14" s="6"/>
      <c r="AY14" s="6"/>
      <c r="AZ14" s="6"/>
      <c r="BA14" s="6"/>
      <c r="BB14" s="6"/>
      <c r="BC14" s="6"/>
      <c r="BD14" s="21">
        <f t="shared" ref="BD14:BD42" si="6">X14+Z14+AB14+AD14+AF14+AH14+AJ14+AL14+AN14+AP14+AR14+AT14+AV14+AX14+AZ14+BB14</f>
        <v>32.550000000000004</v>
      </c>
      <c r="BE14" s="14">
        <v>41854</v>
      </c>
      <c r="BF14" s="6" t="s">
        <v>462</v>
      </c>
      <c r="BG14" s="58">
        <f t="shared" ref="BG14:BG44" si="7">BD14-P14</f>
        <v>0</v>
      </c>
    </row>
    <row r="15" spans="1:59" s="4" customFormat="1" ht="120" customHeight="1" x14ac:dyDescent="0.25">
      <c r="A15" s="34" t="s">
        <v>70</v>
      </c>
      <c r="B15" s="35" t="s">
        <v>139</v>
      </c>
      <c r="C15" s="36">
        <v>466.1</v>
      </c>
      <c r="D15" s="37" t="s">
        <v>208</v>
      </c>
      <c r="E15" s="35" t="s">
        <v>28</v>
      </c>
      <c r="F15" s="35" t="s">
        <v>282</v>
      </c>
      <c r="G15" s="38" t="s">
        <v>337</v>
      </c>
      <c r="H15" s="38"/>
      <c r="I15" s="48"/>
      <c r="J15" s="48"/>
      <c r="K15" s="48"/>
      <c r="L15" s="48"/>
      <c r="M15" s="48"/>
      <c r="N15" s="50" t="s">
        <v>16</v>
      </c>
      <c r="O15" s="50">
        <f t="shared" ref="O15:O19" si="8">AU15</f>
        <v>0.31</v>
      </c>
      <c r="P15" s="50">
        <f t="shared" ref="P15:P22" si="9">O15*930</f>
        <v>288.3</v>
      </c>
      <c r="Q15" s="50"/>
      <c r="R15" s="50">
        <f t="shared" ref="R15:R21" si="10">P15*0.08</f>
        <v>23.064</v>
      </c>
      <c r="S15" s="50">
        <f t="shared" ref="S15:S21" si="11">P15-R15-U15</f>
        <v>245.05499999999998</v>
      </c>
      <c r="T15" s="50">
        <v>0</v>
      </c>
      <c r="U15" s="50">
        <f t="shared" si="4"/>
        <v>20.181000000000004</v>
      </c>
      <c r="V15" s="50">
        <f t="shared" si="0"/>
        <v>288.29999999999995</v>
      </c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>
        <v>0.31</v>
      </c>
      <c r="AV15" s="6">
        <f t="shared" si="5"/>
        <v>288.3</v>
      </c>
      <c r="AW15" s="6"/>
      <c r="AX15" s="6"/>
      <c r="AY15" s="6"/>
      <c r="AZ15" s="6"/>
      <c r="BA15" s="6"/>
      <c r="BB15" s="6"/>
      <c r="BC15" s="6"/>
      <c r="BD15" s="21">
        <f t="shared" si="6"/>
        <v>288.3</v>
      </c>
      <c r="BE15" s="14">
        <v>41852</v>
      </c>
      <c r="BF15" s="6"/>
      <c r="BG15" s="58">
        <f t="shared" si="7"/>
        <v>0</v>
      </c>
    </row>
    <row r="16" spans="1:59" s="4" customFormat="1" ht="118.5" customHeight="1" x14ac:dyDescent="0.25">
      <c r="A16" s="34" t="s">
        <v>527</v>
      </c>
      <c r="B16" s="35">
        <v>40885881</v>
      </c>
      <c r="C16" s="36">
        <v>466.1</v>
      </c>
      <c r="D16" s="37" t="s">
        <v>528</v>
      </c>
      <c r="E16" s="35" t="s">
        <v>28</v>
      </c>
      <c r="F16" s="35" t="s">
        <v>529</v>
      </c>
      <c r="G16" s="38" t="s">
        <v>566</v>
      </c>
      <c r="H16" s="38"/>
      <c r="I16" s="48"/>
      <c r="J16" s="48"/>
      <c r="K16" s="48"/>
      <c r="L16" s="48"/>
      <c r="M16" s="48"/>
      <c r="N16" s="50" t="s">
        <v>16</v>
      </c>
      <c r="O16" s="50">
        <f t="shared" si="8"/>
        <v>0.06</v>
      </c>
      <c r="P16" s="50">
        <f t="shared" si="9"/>
        <v>55.8</v>
      </c>
      <c r="Q16" s="50"/>
      <c r="R16" s="50">
        <f t="shared" si="10"/>
        <v>4.4639999999999995</v>
      </c>
      <c r="S16" s="50">
        <f t="shared" si="11"/>
        <v>47.43</v>
      </c>
      <c r="T16" s="50">
        <v>0</v>
      </c>
      <c r="U16" s="50">
        <f t="shared" si="4"/>
        <v>3.9060000000000001</v>
      </c>
      <c r="V16" s="50">
        <f t="shared" si="0"/>
        <v>55.8</v>
      </c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>
        <v>0.06</v>
      </c>
      <c r="AV16" s="6">
        <f t="shared" si="5"/>
        <v>55.8</v>
      </c>
      <c r="AW16" s="6"/>
      <c r="AX16" s="6"/>
      <c r="AY16" s="6"/>
      <c r="AZ16" s="6"/>
      <c r="BA16" s="6"/>
      <c r="BB16" s="6"/>
      <c r="BC16" s="6"/>
      <c r="BD16" s="21">
        <f t="shared" si="6"/>
        <v>55.8</v>
      </c>
      <c r="BE16" s="14">
        <v>41867</v>
      </c>
      <c r="BF16" s="6" t="s">
        <v>555</v>
      </c>
      <c r="BG16" s="58">
        <f t="shared" si="7"/>
        <v>0</v>
      </c>
    </row>
    <row r="17" spans="1:59" s="4" customFormat="1" ht="120" customHeight="1" x14ac:dyDescent="0.25">
      <c r="A17" s="34" t="s">
        <v>73</v>
      </c>
      <c r="B17" s="35" t="s">
        <v>142</v>
      </c>
      <c r="C17" s="36">
        <v>466.1</v>
      </c>
      <c r="D17" s="37" t="s">
        <v>211</v>
      </c>
      <c r="E17" s="35" t="s">
        <v>28</v>
      </c>
      <c r="F17" s="35" t="s">
        <v>285</v>
      </c>
      <c r="G17" s="38" t="s">
        <v>340</v>
      </c>
      <c r="H17" s="38"/>
      <c r="I17" s="48"/>
      <c r="J17" s="48"/>
      <c r="K17" s="48"/>
      <c r="L17" s="48"/>
      <c r="M17" s="48"/>
      <c r="N17" s="50" t="s">
        <v>16</v>
      </c>
      <c r="O17" s="50">
        <f t="shared" si="8"/>
        <v>0.14000000000000001</v>
      </c>
      <c r="P17" s="50">
        <f t="shared" si="9"/>
        <v>130.20000000000002</v>
      </c>
      <c r="Q17" s="50"/>
      <c r="R17" s="50">
        <f t="shared" si="10"/>
        <v>10.416000000000002</v>
      </c>
      <c r="S17" s="50">
        <f t="shared" si="11"/>
        <v>110.67000000000002</v>
      </c>
      <c r="T17" s="50">
        <v>0</v>
      </c>
      <c r="U17" s="50">
        <f t="shared" si="4"/>
        <v>9.1140000000000025</v>
      </c>
      <c r="V17" s="50">
        <f t="shared" si="0"/>
        <v>130.20000000000002</v>
      </c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>
        <v>0.14000000000000001</v>
      </c>
      <c r="AV17" s="6">
        <f t="shared" si="5"/>
        <v>130.20000000000002</v>
      </c>
      <c r="AW17" s="6"/>
      <c r="AX17" s="6"/>
      <c r="AY17" s="6"/>
      <c r="AZ17" s="6"/>
      <c r="BA17" s="6"/>
      <c r="BB17" s="6"/>
      <c r="BC17" s="6"/>
      <c r="BD17" s="21">
        <f t="shared" si="6"/>
        <v>130.20000000000002</v>
      </c>
      <c r="BE17" s="14">
        <v>41854</v>
      </c>
      <c r="BF17" s="6"/>
      <c r="BG17" s="58">
        <f t="shared" si="7"/>
        <v>0</v>
      </c>
    </row>
    <row r="18" spans="1:59" s="4" customFormat="1" ht="120" customHeight="1" x14ac:dyDescent="0.25">
      <c r="A18" s="34" t="s">
        <v>74</v>
      </c>
      <c r="B18" s="35" t="s">
        <v>143</v>
      </c>
      <c r="C18" s="36">
        <v>466.1</v>
      </c>
      <c r="D18" s="37" t="s">
        <v>212</v>
      </c>
      <c r="E18" s="35" t="s">
        <v>28</v>
      </c>
      <c r="F18" s="35" t="s">
        <v>286</v>
      </c>
      <c r="G18" s="38" t="s">
        <v>341</v>
      </c>
      <c r="H18" s="38"/>
      <c r="I18" s="48"/>
      <c r="J18" s="48"/>
      <c r="K18" s="48"/>
      <c r="L18" s="48"/>
      <c r="M18" s="48"/>
      <c r="N18" s="50" t="s">
        <v>16</v>
      </c>
      <c r="O18" s="50">
        <f t="shared" si="8"/>
        <v>0.48</v>
      </c>
      <c r="P18" s="50">
        <f t="shared" si="9"/>
        <v>446.4</v>
      </c>
      <c r="Q18" s="50"/>
      <c r="R18" s="50">
        <f t="shared" si="10"/>
        <v>35.711999999999996</v>
      </c>
      <c r="S18" s="50">
        <f t="shared" si="11"/>
        <v>379.44</v>
      </c>
      <c r="T18" s="50">
        <v>0</v>
      </c>
      <c r="U18" s="50">
        <f t="shared" si="4"/>
        <v>31.248000000000001</v>
      </c>
      <c r="V18" s="50">
        <f t="shared" si="0"/>
        <v>446.4</v>
      </c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>
        <v>0.48</v>
      </c>
      <c r="AV18" s="6">
        <f t="shared" si="5"/>
        <v>446.4</v>
      </c>
      <c r="AW18" s="6"/>
      <c r="AX18" s="6"/>
      <c r="AY18" s="6"/>
      <c r="AZ18" s="6"/>
      <c r="BA18" s="6"/>
      <c r="BB18" s="6"/>
      <c r="BC18" s="6"/>
      <c r="BD18" s="21">
        <f t="shared" si="6"/>
        <v>446.4</v>
      </c>
      <c r="BE18" s="14">
        <v>41862</v>
      </c>
      <c r="BF18" s="6"/>
      <c r="BG18" s="58">
        <f t="shared" si="7"/>
        <v>0</v>
      </c>
    </row>
    <row r="19" spans="1:59" s="4" customFormat="1" ht="120" customHeight="1" x14ac:dyDescent="0.25">
      <c r="A19" s="34" t="s">
        <v>77</v>
      </c>
      <c r="B19" s="35" t="s">
        <v>146</v>
      </c>
      <c r="C19" s="36">
        <v>466.1</v>
      </c>
      <c r="D19" s="37" t="s">
        <v>215</v>
      </c>
      <c r="E19" s="35" t="s">
        <v>28</v>
      </c>
      <c r="F19" s="35" t="s">
        <v>289</v>
      </c>
      <c r="G19" s="38" t="s">
        <v>344</v>
      </c>
      <c r="H19" s="38"/>
      <c r="I19" s="48"/>
      <c r="J19" s="48"/>
      <c r="K19" s="48"/>
      <c r="L19" s="48"/>
      <c r="M19" s="48"/>
      <c r="N19" s="50" t="s">
        <v>16</v>
      </c>
      <c r="O19" s="50">
        <f t="shared" si="8"/>
        <v>0.3</v>
      </c>
      <c r="P19" s="50">
        <f t="shared" si="9"/>
        <v>279</v>
      </c>
      <c r="Q19" s="50"/>
      <c r="R19" s="50">
        <f t="shared" si="10"/>
        <v>22.32</v>
      </c>
      <c r="S19" s="50">
        <f t="shared" si="11"/>
        <v>237.15</v>
      </c>
      <c r="T19" s="50">
        <v>0</v>
      </c>
      <c r="U19" s="50">
        <f t="shared" si="4"/>
        <v>19.53</v>
      </c>
      <c r="V19" s="50">
        <f t="shared" si="0"/>
        <v>279</v>
      </c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>
        <v>0.3</v>
      </c>
      <c r="AV19" s="6">
        <f t="shared" si="5"/>
        <v>279</v>
      </c>
      <c r="AW19" s="6"/>
      <c r="AX19" s="6"/>
      <c r="AY19" s="6"/>
      <c r="AZ19" s="6"/>
      <c r="BA19" s="6"/>
      <c r="BB19" s="6"/>
      <c r="BC19" s="6"/>
      <c r="BD19" s="21">
        <f t="shared" si="6"/>
        <v>279</v>
      </c>
      <c r="BE19" s="14">
        <v>41855</v>
      </c>
      <c r="BF19" s="6"/>
      <c r="BG19" s="58">
        <f t="shared" si="7"/>
        <v>0</v>
      </c>
    </row>
    <row r="20" spans="1:59" s="4" customFormat="1" ht="120" customHeight="1" x14ac:dyDescent="0.25">
      <c r="A20" s="34" t="s">
        <v>81</v>
      </c>
      <c r="B20" s="35" t="s">
        <v>150</v>
      </c>
      <c r="C20" s="36">
        <v>466.1</v>
      </c>
      <c r="D20" s="37" t="s">
        <v>219</v>
      </c>
      <c r="E20" s="35" t="s">
        <v>28</v>
      </c>
      <c r="F20" s="35" t="s">
        <v>293</v>
      </c>
      <c r="G20" s="38" t="s">
        <v>346</v>
      </c>
      <c r="H20" s="38" t="s">
        <v>30</v>
      </c>
      <c r="I20" s="48"/>
      <c r="J20" s="48"/>
      <c r="K20" s="48"/>
      <c r="L20" s="48"/>
      <c r="M20" s="48"/>
      <c r="N20" s="49" t="s">
        <v>16</v>
      </c>
      <c r="O20" s="50">
        <f t="shared" ref="O20:O21" si="12">AU20</f>
        <v>0.06</v>
      </c>
      <c r="P20" s="50">
        <f t="shared" si="9"/>
        <v>55.8</v>
      </c>
      <c r="Q20" s="50"/>
      <c r="R20" s="50">
        <f t="shared" si="10"/>
        <v>4.4639999999999995</v>
      </c>
      <c r="S20" s="50">
        <f t="shared" si="11"/>
        <v>47.43</v>
      </c>
      <c r="T20" s="50">
        <v>0</v>
      </c>
      <c r="U20" s="50">
        <f t="shared" si="4"/>
        <v>3.9060000000000001</v>
      </c>
      <c r="V20" s="50">
        <f t="shared" si="0"/>
        <v>55.8</v>
      </c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>
        <v>0.06</v>
      </c>
      <c r="AV20" s="6">
        <f t="shared" si="5"/>
        <v>55.8</v>
      </c>
      <c r="AW20" s="6"/>
      <c r="AX20" s="6"/>
      <c r="AY20" s="6"/>
      <c r="AZ20" s="6"/>
      <c r="BA20" s="6"/>
      <c r="BB20" s="6"/>
      <c r="BC20" s="6"/>
      <c r="BD20" s="21">
        <f t="shared" si="6"/>
        <v>55.8</v>
      </c>
      <c r="BE20" s="14">
        <v>41859</v>
      </c>
      <c r="BF20" s="6"/>
      <c r="BG20" s="58">
        <f t="shared" si="7"/>
        <v>0</v>
      </c>
    </row>
    <row r="21" spans="1:59" s="4" customFormat="1" ht="120" customHeight="1" x14ac:dyDescent="0.25">
      <c r="A21" s="34" t="s">
        <v>82</v>
      </c>
      <c r="B21" s="35" t="s">
        <v>151</v>
      </c>
      <c r="C21" s="36">
        <v>466.1</v>
      </c>
      <c r="D21" s="37" t="s">
        <v>220</v>
      </c>
      <c r="E21" s="35" t="s">
        <v>28</v>
      </c>
      <c r="F21" s="35" t="s">
        <v>294</v>
      </c>
      <c r="G21" s="38" t="s">
        <v>347</v>
      </c>
      <c r="H21" s="38" t="s">
        <v>30</v>
      </c>
      <c r="I21" s="48"/>
      <c r="J21" s="48"/>
      <c r="K21" s="48"/>
      <c r="L21" s="48"/>
      <c r="M21" s="48"/>
      <c r="N21" s="49" t="s">
        <v>16</v>
      </c>
      <c r="O21" s="50">
        <f t="shared" si="12"/>
        <v>0.2</v>
      </c>
      <c r="P21" s="50">
        <f t="shared" si="9"/>
        <v>186</v>
      </c>
      <c r="Q21" s="50"/>
      <c r="R21" s="50">
        <f t="shared" si="10"/>
        <v>14.88</v>
      </c>
      <c r="S21" s="50">
        <f t="shared" si="11"/>
        <v>158.1</v>
      </c>
      <c r="T21" s="50">
        <v>0</v>
      </c>
      <c r="U21" s="50">
        <f t="shared" si="4"/>
        <v>13.020000000000001</v>
      </c>
      <c r="V21" s="50">
        <f t="shared" si="0"/>
        <v>186</v>
      </c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>
        <v>0.2</v>
      </c>
      <c r="AV21" s="6">
        <f t="shared" si="5"/>
        <v>186</v>
      </c>
      <c r="AW21" s="6"/>
      <c r="AX21" s="6"/>
      <c r="AY21" s="6"/>
      <c r="AZ21" s="6"/>
      <c r="BA21" s="6"/>
      <c r="BB21" s="6"/>
      <c r="BC21" s="6"/>
      <c r="BD21" s="21">
        <f t="shared" si="6"/>
        <v>186</v>
      </c>
      <c r="BE21" s="14">
        <v>41858</v>
      </c>
      <c r="BF21" s="6"/>
      <c r="BG21" s="58">
        <f t="shared" si="7"/>
        <v>0</v>
      </c>
    </row>
    <row r="22" spans="1:59" s="4" customFormat="1" ht="171.75" customHeight="1" x14ac:dyDescent="0.25">
      <c r="A22" s="34" t="s">
        <v>86</v>
      </c>
      <c r="B22" s="35" t="s">
        <v>155</v>
      </c>
      <c r="C22" s="36">
        <v>466.1</v>
      </c>
      <c r="D22" s="37" t="s">
        <v>224</v>
      </c>
      <c r="E22" s="35" t="s">
        <v>28</v>
      </c>
      <c r="F22" s="35" t="s">
        <v>298</v>
      </c>
      <c r="G22" s="38" t="s">
        <v>567</v>
      </c>
      <c r="H22" s="38" t="s">
        <v>568</v>
      </c>
      <c r="I22" s="6"/>
      <c r="J22" s="6"/>
      <c r="K22" s="6"/>
      <c r="L22" s="6"/>
      <c r="M22" s="6"/>
      <c r="N22" s="49" t="s">
        <v>16</v>
      </c>
      <c r="O22" s="50">
        <f t="shared" ref="O22" si="13">AU22</f>
        <v>0.2</v>
      </c>
      <c r="P22" s="50">
        <f t="shared" si="9"/>
        <v>186</v>
      </c>
      <c r="Q22" s="50"/>
      <c r="R22" s="50">
        <f t="shared" ref="R22" si="14">P22*0.08</f>
        <v>14.88</v>
      </c>
      <c r="S22" s="50">
        <f t="shared" ref="S22" si="15">P22-R22-U22</f>
        <v>158.1</v>
      </c>
      <c r="T22" s="50">
        <v>0</v>
      </c>
      <c r="U22" s="50">
        <f>P22*0.07</f>
        <v>13.020000000000001</v>
      </c>
      <c r="V22" s="50">
        <f t="shared" ref="V22" si="16">R22+S22+T22+U22</f>
        <v>186</v>
      </c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>
        <v>0.2</v>
      </c>
      <c r="AV22" s="6">
        <f>AU22*930</f>
        <v>186</v>
      </c>
      <c r="AW22" s="6"/>
      <c r="AX22" s="6"/>
      <c r="AY22" s="6"/>
      <c r="AZ22" s="6"/>
      <c r="BA22" s="6"/>
      <c r="BB22" s="6"/>
      <c r="BC22" s="6"/>
      <c r="BD22" s="21">
        <f t="shared" si="6"/>
        <v>186</v>
      </c>
      <c r="BE22" s="14">
        <v>41921</v>
      </c>
      <c r="BF22" s="6" t="s">
        <v>465</v>
      </c>
      <c r="BG22" s="58">
        <f t="shared" si="7"/>
        <v>0</v>
      </c>
    </row>
    <row r="23" spans="1:59" s="4" customFormat="1" ht="154.5" customHeight="1" x14ac:dyDescent="0.25">
      <c r="A23" s="34" t="s">
        <v>92</v>
      </c>
      <c r="B23" s="35" t="s">
        <v>161</v>
      </c>
      <c r="C23" s="36">
        <v>466.1</v>
      </c>
      <c r="D23" s="37" t="s">
        <v>230</v>
      </c>
      <c r="E23" s="35" t="s">
        <v>28</v>
      </c>
      <c r="F23" s="35" t="s">
        <v>304</v>
      </c>
      <c r="G23" s="38" t="s">
        <v>569</v>
      </c>
      <c r="H23" s="38" t="s">
        <v>30</v>
      </c>
      <c r="I23" s="48"/>
      <c r="J23" s="48"/>
      <c r="K23" s="48"/>
      <c r="L23" s="48"/>
      <c r="M23" s="48"/>
      <c r="N23" s="49" t="s">
        <v>16</v>
      </c>
      <c r="O23" s="50">
        <f t="shared" ref="O23:O24" si="17">AU23</f>
        <v>0.1</v>
      </c>
      <c r="P23" s="50">
        <f t="shared" ref="P23:P37" si="18">O23*930</f>
        <v>93</v>
      </c>
      <c r="Q23" s="50"/>
      <c r="R23" s="50">
        <f t="shared" ref="R23:R24" si="19">P23*0.08</f>
        <v>7.44</v>
      </c>
      <c r="S23" s="50">
        <f t="shared" ref="S23:S24" si="20">P23-R23-U23</f>
        <v>79.05</v>
      </c>
      <c r="T23" s="50">
        <v>0</v>
      </c>
      <c r="U23" s="50">
        <f>P23*0.07</f>
        <v>6.5100000000000007</v>
      </c>
      <c r="V23" s="50">
        <f t="shared" ref="V23:V24" si="21">R23+S23+T23+U23</f>
        <v>93</v>
      </c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>
        <v>0.1</v>
      </c>
      <c r="AV23" s="6">
        <f>AU23*930</f>
        <v>93</v>
      </c>
      <c r="AW23" s="6"/>
      <c r="AX23" s="6"/>
      <c r="AY23" s="6"/>
      <c r="AZ23" s="6"/>
      <c r="BA23" s="6"/>
      <c r="BB23" s="6"/>
      <c r="BC23" s="6"/>
      <c r="BD23" s="21">
        <f t="shared" si="6"/>
        <v>93</v>
      </c>
      <c r="BE23" s="14">
        <v>41859</v>
      </c>
      <c r="BF23" s="6" t="s">
        <v>469</v>
      </c>
      <c r="BG23" s="58">
        <f t="shared" si="7"/>
        <v>0</v>
      </c>
    </row>
    <row r="24" spans="1:59" s="4" customFormat="1" ht="120" customHeight="1" x14ac:dyDescent="0.25">
      <c r="A24" s="34" t="s">
        <v>93</v>
      </c>
      <c r="B24" s="35" t="s">
        <v>162</v>
      </c>
      <c r="C24" s="36">
        <v>466.1</v>
      </c>
      <c r="D24" s="37" t="s">
        <v>231</v>
      </c>
      <c r="E24" s="35" t="s">
        <v>28</v>
      </c>
      <c r="F24" s="35" t="s">
        <v>305</v>
      </c>
      <c r="G24" s="38" t="s">
        <v>352</v>
      </c>
      <c r="H24" s="38" t="s">
        <v>30</v>
      </c>
      <c r="I24" s="48"/>
      <c r="J24" s="48"/>
      <c r="K24" s="48"/>
      <c r="L24" s="48"/>
      <c r="M24" s="48"/>
      <c r="N24" s="49" t="s">
        <v>16</v>
      </c>
      <c r="O24" s="50">
        <f t="shared" si="17"/>
        <v>0.22</v>
      </c>
      <c r="P24" s="50">
        <f t="shared" si="18"/>
        <v>204.6</v>
      </c>
      <c r="Q24" s="50"/>
      <c r="R24" s="50">
        <f t="shared" si="19"/>
        <v>16.367999999999999</v>
      </c>
      <c r="S24" s="50">
        <f t="shared" si="20"/>
        <v>173.91</v>
      </c>
      <c r="T24" s="50">
        <v>0</v>
      </c>
      <c r="U24" s="50">
        <f>P24*0.07</f>
        <v>14.322000000000001</v>
      </c>
      <c r="V24" s="50">
        <f t="shared" si="21"/>
        <v>204.6</v>
      </c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>
        <v>0.22</v>
      </c>
      <c r="AV24" s="6">
        <f>AU24*930</f>
        <v>204.6</v>
      </c>
      <c r="AW24" s="6"/>
      <c r="AX24" s="6"/>
      <c r="AY24" s="6"/>
      <c r="AZ24" s="6"/>
      <c r="BA24" s="6"/>
      <c r="BB24" s="6"/>
      <c r="BC24" s="6"/>
      <c r="BD24" s="21">
        <f t="shared" si="6"/>
        <v>204.6</v>
      </c>
      <c r="BE24" s="14">
        <v>41865</v>
      </c>
      <c r="BF24" s="6"/>
      <c r="BG24" s="58">
        <f t="shared" si="7"/>
        <v>0</v>
      </c>
    </row>
    <row r="25" spans="1:59" s="4" customFormat="1" ht="204" x14ac:dyDescent="0.25">
      <c r="A25" s="34" t="s">
        <v>94</v>
      </c>
      <c r="B25" s="35" t="s">
        <v>163</v>
      </c>
      <c r="C25" s="36">
        <v>466.1</v>
      </c>
      <c r="D25" s="37" t="s">
        <v>232</v>
      </c>
      <c r="E25" s="35" t="s">
        <v>28</v>
      </c>
      <c r="F25" s="35" t="s">
        <v>306</v>
      </c>
      <c r="G25" s="38" t="s">
        <v>570</v>
      </c>
      <c r="H25" s="38" t="s">
        <v>571</v>
      </c>
      <c r="I25" s="48"/>
      <c r="J25" s="48"/>
      <c r="K25" s="48"/>
      <c r="L25" s="48"/>
      <c r="M25" s="48"/>
      <c r="N25" s="80" t="str">
        <f>AU2</f>
        <v>Строительство ВЛИ-0,4 кВ</v>
      </c>
      <c r="O25" s="78">
        <f t="shared" ref="O25" si="22">AU25</f>
        <v>0.22</v>
      </c>
      <c r="P25" s="78">
        <f t="shared" si="18"/>
        <v>204.6</v>
      </c>
      <c r="Q25" s="78"/>
      <c r="R25" s="78">
        <f t="shared" ref="R25" si="23">P25*0.08</f>
        <v>16.367999999999999</v>
      </c>
      <c r="S25" s="78">
        <f t="shared" ref="S25" si="24">P25-R25-U25</f>
        <v>173.91</v>
      </c>
      <c r="T25" s="78">
        <v>0</v>
      </c>
      <c r="U25" s="78">
        <f>P25*0.07</f>
        <v>14.322000000000001</v>
      </c>
      <c r="V25" s="78">
        <f t="shared" ref="V25" si="25">R25+S25+T25+U25</f>
        <v>204.6</v>
      </c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75">
        <v>0.22</v>
      </c>
      <c r="AV25" s="6">
        <f>AU25*930</f>
        <v>204.6</v>
      </c>
      <c r="AW25" s="6"/>
      <c r="AX25" s="6"/>
      <c r="AY25" s="6"/>
      <c r="AZ25" s="6"/>
      <c r="BA25" s="6"/>
      <c r="BB25" s="6"/>
      <c r="BC25" s="6"/>
      <c r="BD25" s="21">
        <f t="shared" si="6"/>
        <v>204.6</v>
      </c>
      <c r="BE25" s="14">
        <v>41921</v>
      </c>
      <c r="BF25" s="6" t="s">
        <v>470</v>
      </c>
      <c r="BG25" s="58">
        <f t="shared" si="7"/>
        <v>0</v>
      </c>
    </row>
    <row r="26" spans="1:59" s="4" customFormat="1" ht="204" x14ac:dyDescent="0.25">
      <c r="A26" s="34" t="s">
        <v>427</v>
      </c>
      <c r="B26" s="35">
        <v>40881655</v>
      </c>
      <c r="C26" s="36">
        <v>466.1</v>
      </c>
      <c r="D26" s="37" t="s">
        <v>428</v>
      </c>
      <c r="E26" s="35" t="s">
        <v>28</v>
      </c>
      <c r="F26" s="35" t="s">
        <v>429</v>
      </c>
      <c r="G26" s="38" t="s">
        <v>29</v>
      </c>
      <c r="H26" s="38" t="s">
        <v>572</v>
      </c>
      <c r="I26" s="48"/>
      <c r="J26" s="48"/>
      <c r="K26" s="48"/>
      <c r="L26" s="48"/>
      <c r="M26" s="48"/>
      <c r="N26" s="82"/>
      <c r="O26" s="79"/>
      <c r="P26" s="79"/>
      <c r="Q26" s="79"/>
      <c r="R26" s="79"/>
      <c r="S26" s="79"/>
      <c r="T26" s="79"/>
      <c r="U26" s="79"/>
      <c r="V26" s="79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77"/>
      <c r="AV26" s="6"/>
      <c r="AW26" s="6"/>
      <c r="AX26" s="6"/>
      <c r="AY26" s="6"/>
      <c r="AZ26" s="6"/>
      <c r="BA26" s="6"/>
      <c r="BB26" s="6"/>
      <c r="BC26" s="6"/>
      <c r="BD26" s="21">
        <f t="shared" si="6"/>
        <v>0</v>
      </c>
      <c r="BE26" s="14">
        <v>41921</v>
      </c>
      <c r="BF26" s="6" t="s">
        <v>471</v>
      </c>
      <c r="BG26" s="58">
        <f t="shared" si="7"/>
        <v>0</v>
      </c>
    </row>
    <row r="27" spans="1:59" s="4" customFormat="1" ht="120" customHeight="1" x14ac:dyDescent="0.25">
      <c r="A27" s="34" t="s">
        <v>95</v>
      </c>
      <c r="B27" s="35" t="s">
        <v>164</v>
      </c>
      <c r="C27" s="36">
        <v>466.1</v>
      </c>
      <c r="D27" s="37" t="s">
        <v>233</v>
      </c>
      <c r="E27" s="35" t="s">
        <v>28</v>
      </c>
      <c r="F27" s="35" t="s">
        <v>307</v>
      </c>
      <c r="G27" s="38" t="s">
        <v>353</v>
      </c>
      <c r="H27" s="38" t="s">
        <v>371</v>
      </c>
      <c r="I27" s="48"/>
      <c r="J27" s="48"/>
      <c r="K27" s="48"/>
      <c r="L27" s="48"/>
      <c r="M27" s="48"/>
      <c r="N27" s="80" t="s">
        <v>587</v>
      </c>
      <c r="O27" s="78"/>
      <c r="P27" s="78">
        <f>P29+P30+P31</f>
        <v>612.70000000000005</v>
      </c>
      <c r="Q27" s="78"/>
      <c r="R27" s="78">
        <f>R29+R30+R31</f>
        <v>48.620000000000005</v>
      </c>
      <c r="S27" s="78">
        <f t="shared" ref="S27:U27" si="26">S29+S30+S31</f>
        <v>514.98500000000001</v>
      </c>
      <c r="T27" s="78">
        <f t="shared" si="26"/>
        <v>6.7</v>
      </c>
      <c r="U27" s="78">
        <f t="shared" si="26"/>
        <v>42.395000000000003</v>
      </c>
      <c r="V27" s="78">
        <f>R27+S27+T27+U27</f>
        <v>612.70000000000005</v>
      </c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75" t="s">
        <v>456</v>
      </c>
      <c r="AT27" s="6">
        <v>8.1999999999999993</v>
      </c>
      <c r="AU27" s="6">
        <v>0.45</v>
      </c>
      <c r="AV27" s="6">
        <f>AU27*930</f>
        <v>418.5</v>
      </c>
      <c r="AW27" s="6"/>
      <c r="AX27" s="6"/>
      <c r="AY27" s="6"/>
      <c r="AZ27" s="6"/>
      <c r="BA27" s="6"/>
      <c r="BB27" s="6"/>
      <c r="BC27" s="6"/>
      <c r="BD27" s="21">
        <f t="shared" si="6"/>
        <v>426.7</v>
      </c>
      <c r="BE27" s="14">
        <v>41920</v>
      </c>
      <c r="BF27" s="6"/>
      <c r="BG27" s="58">
        <f t="shared" si="7"/>
        <v>-186.00000000000006</v>
      </c>
    </row>
    <row r="28" spans="1:59" s="4" customFormat="1" ht="118.5" customHeight="1" x14ac:dyDescent="0.25">
      <c r="A28" s="34" t="s">
        <v>503</v>
      </c>
      <c r="B28" s="35">
        <v>40885145</v>
      </c>
      <c r="C28" s="36">
        <v>466.1</v>
      </c>
      <c r="D28" s="37" t="s">
        <v>504</v>
      </c>
      <c r="E28" s="35" t="s">
        <v>28</v>
      </c>
      <c r="F28" s="35" t="s">
        <v>505</v>
      </c>
      <c r="G28" s="38" t="s">
        <v>573</v>
      </c>
      <c r="H28" s="38" t="s">
        <v>574</v>
      </c>
      <c r="I28" s="48"/>
      <c r="J28" s="48"/>
      <c r="K28" s="48"/>
      <c r="L28" s="48"/>
      <c r="M28" s="48"/>
      <c r="N28" s="82"/>
      <c r="O28" s="79"/>
      <c r="P28" s="79"/>
      <c r="Q28" s="79"/>
      <c r="R28" s="79"/>
      <c r="S28" s="79"/>
      <c r="T28" s="79"/>
      <c r="U28" s="79"/>
      <c r="V28" s="79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77"/>
      <c r="AT28" s="6"/>
      <c r="AU28" s="6">
        <v>0.2</v>
      </c>
      <c r="AV28" s="6">
        <f>AU28*930</f>
        <v>186</v>
      </c>
      <c r="AW28" s="6"/>
      <c r="AX28" s="6"/>
      <c r="AY28" s="6"/>
      <c r="AZ28" s="6"/>
      <c r="BA28" s="6"/>
      <c r="BB28" s="6"/>
      <c r="BC28" s="6"/>
      <c r="BD28" s="21">
        <f t="shared" si="6"/>
        <v>186</v>
      </c>
      <c r="BE28" s="14">
        <v>41928</v>
      </c>
      <c r="BF28" s="6" t="s">
        <v>552</v>
      </c>
      <c r="BG28" s="58">
        <f t="shared" si="7"/>
        <v>186</v>
      </c>
    </row>
    <row r="29" spans="1:59" s="4" customFormat="1" ht="90" customHeight="1" x14ac:dyDescent="0.25">
      <c r="A29" s="16"/>
      <c r="B29" s="17"/>
      <c r="C29" s="19"/>
      <c r="D29" s="30"/>
      <c r="E29" s="17"/>
      <c r="F29" s="17"/>
      <c r="G29" s="33"/>
      <c r="H29" s="33"/>
      <c r="I29" s="6"/>
      <c r="J29" s="6"/>
      <c r="K29" s="6"/>
      <c r="L29" s="6"/>
      <c r="M29" s="6"/>
      <c r="N29" s="51" t="str">
        <f>AS2</f>
        <v>Реконструкция ТП 10 (6)/0,4 кВ</v>
      </c>
      <c r="O29" s="51" t="s">
        <v>456</v>
      </c>
      <c r="P29" s="51">
        <v>8.1999999999999993</v>
      </c>
      <c r="Q29" s="51"/>
      <c r="R29" s="51">
        <v>0.26</v>
      </c>
      <c r="S29" s="51">
        <v>1.1599999999999999</v>
      </c>
      <c r="T29" s="51">
        <v>6.7</v>
      </c>
      <c r="U29" s="51">
        <v>0.08</v>
      </c>
      <c r="V29" s="51">
        <f>R29+S29+T29+U29</f>
        <v>8.2000000000000011</v>
      </c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2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21">
        <f t="shared" si="6"/>
        <v>0</v>
      </c>
      <c r="BE29" s="14"/>
      <c r="BF29" s="6"/>
      <c r="BG29" s="58">
        <f t="shared" si="7"/>
        <v>-8.1999999999999993</v>
      </c>
    </row>
    <row r="30" spans="1:59" s="4" customFormat="1" ht="75" customHeight="1" x14ac:dyDescent="0.25">
      <c r="A30" s="16"/>
      <c r="B30" s="17"/>
      <c r="C30" s="19"/>
      <c r="D30" s="30"/>
      <c r="E30" s="17"/>
      <c r="F30" s="17"/>
      <c r="G30" s="33"/>
      <c r="H30" s="33"/>
      <c r="I30" s="6"/>
      <c r="J30" s="6"/>
      <c r="K30" s="6"/>
      <c r="L30" s="6"/>
      <c r="M30" s="6"/>
      <c r="N30" s="46" t="str">
        <f>AU2</f>
        <v>Строительство ВЛИ-0,4 кВ</v>
      </c>
      <c r="O30" s="51">
        <f>AU27</f>
        <v>0.45</v>
      </c>
      <c r="P30" s="51">
        <f t="shared" si="18"/>
        <v>418.5</v>
      </c>
      <c r="Q30" s="51"/>
      <c r="R30" s="51">
        <f t="shared" ref="R30:R31" si="27">P30*0.08</f>
        <v>33.480000000000004</v>
      </c>
      <c r="S30" s="51">
        <f t="shared" ref="S30:S31" si="28">P30-R30-U30</f>
        <v>355.72499999999997</v>
      </c>
      <c r="T30" s="51">
        <v>0</v>
      </c>
      <c r="U30" s="51">
        <f t="shared" ref="U30:U32" si="29">P30*0.07</f>
        <v>29.295000000000002</v>
      </c>
      <c r="V30" s="51">
        <f t="shared" ref="V30:V31" si="30">R30+S30+T30+U30</f>
        <v>418.5</v>
      </c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2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21">
        <f t="shared" si="6"/>
        <v>0</v>
      </c>
      <c r="BE30" s="14"/>
      <c r="BF30" s="6"/>
      <c r="BG30" s="58">
        <f t="shared" si="7"/>
        <v>-418.5</v>
      </c>
    </row>
    <row r="31" spans="1:59" s="4" customFormat="1" ht="90" customHeight="1" x14ac:dyDescent="0.25">
      <c r="A31" s="16"/>
      <c r="B31" s="17"/>
      <c r="C31" s="19"/>
      <c r="D31" s="30"/>
      <c r="E31" s="17"/>
      <c r="F31" s="17"/>
      <c r="G31" s="33"/>
      <c r="H31" s="33"/>
      <c r="I31" s="6"/>
      <c r="J31" s="6"/>
      <c r="K31" s="6"/>
      <c r="L31" s="6"/>
      <c r="M31" s="6"/>
      <c r="N31" s="46" t="str">
        <f>AU2</f>
        <v>Строительство ВЛИ-0,4 кВ</v>
      </c>
      <c r="O31" s="51">
        <f>AU28</f>
        <v>0.2</v>
      </c>
      <c r="P31" s="51">
        <f t="shared" si="18"/>
        <v>186</v>
      </c>
      <c r="Q31" s="51"/>
      <c r="R31" s="51">
        <f t="shared" si="27"/>
        <v>14.88</v>
      </c>
      <c r="S31" s="51">
        <f t="shared" si="28"/>
        <v>158.1</v>
      </c>
      <c r="T31" s="51">
        <v>0</v>
      </c>
      <c r="U31" s="51">
        <f t="shared" si="29"/>
        <v>13.020000000000001</v>
      </c>
      <c r="V31" s="51">
        <f t="shared" si="30"/>
        <v>186</v>
      </c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2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21">
        <f t="shared" si="6"/>
        <v>0</v>
      </c>
      <c r="BE31" s="14"/>
      <c r="BF31" s="6"/>
      <c r="BG31" s="58">
        <f t="shared" si="7"/>
        <v>-186</v>
      </c>
    </row>
    <row r="32" spans="1:59" s="4" customFormat="1" ht="120" customHeight="1" x14ac:dyDescent="0.25">
      <c r="A32" s="16" t="s">
        <v>99</v>
      </c>
      <c r="B32" s="17" t="s">
        <v>168</v>
      </c>
      <c r="C32" s="19">
        <v>466.1</v>
      </c>
      <c r="D32" s="37" t="s">
        <v>237</v>
      </c>
      <c r="E32" s="35" t="s">
        <v>28</v>
      </c>
      <c r="F32" s="35" t="s">
        <v>311</v>
      </c>
      <c r="G32" s="38" t="s">
        <v>391</v>
      </c>
      <c r="H32" s="38" t="s">
        <v>30</v>
      </c>
      <c r="I32" s="48"/>
      <c r="J32" s="48"/>
      <c r="K32" s="48"/>
      <c r="L32" s="48"/>
      <c r="M32" s="48"/>
      <c r="N32" s="80" t="s">
        <v>16</v>
      </c>
      <c r="O32" s="78">
        <f>AU32</f>
        <v>0.37</v>
      </c>
      <c r="P32" s="78">
        <f t="shared" si="18"/>
        <v>344.1</v>
      </c>
      <c r="Q32" s="78"/>
      <c r="R32" s="78">
        <f t="shared" ref="R32" si="31">P32*0.08</f>
        <v>27.528000000000002</v>
      </c>
      <c r="S32" s="78">
        <f t="shared" ref="S32" si="32">P32-R32-U32</f>
        <v>292.48500000000001</v>
      </c>
      <c r="T32" s="78">
        <v>0</v>
      </c>
      <c r="U32" s="78">
        <f t="shared" si="29"/>
        <v>24.087000000000003</v>
      </c>
      <c r="V32" s="78">
        <f t="shared" ref="V32" si="33">R32+S32+T32+U32</f>
        <v>344.1</v>
      </c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75">
        <v>0.37</v>
      </c>
      <c r="AV32" s="6">
        <f>AU32*930</f>
        <v>344.1</v>
      </c>
      <c r="AW32" s="6"/>
      <c r="AX32" s="6"/>
      <c r="AY32" s="6"/>
      <c r="AZ32" s="6"/>
      <c r="BA32" s="6"/>
      <c r="BB32" s="6"/>
      <c r="BC32" s="6"/>
      <c r="BD32" s="21">
        <f t="shared" si="6"/>
        <v>344.1</v>
      </c>
      <c r="BE32" s="14">
        <v>41861</v>
      </c>
      <c r="BF32" s="6"/>
      <c r="BG32" s="58">
        <f t="shared" si="7"/>
        <v>0</v>
      </c>
    </row>
    <row r="33" spans="1:59" s="4" customFormat="1" ht="120" customHeight="1" x14ac:dyDescent="0.25">
      <c r="A33" s="16" t="s">
        <v>100</v>
      </c>
      <c r="B33" s="17" t="s">
        <v>169</v>
      </c>
      <c r="C33" s="19">
        <v>466.1</v>
      </c>
      <c r="D33" s="37" t="s">
        <v>238</v>
      </c>
      <c r="E33" s="35" t="s">
        <v>28</v>
      </c>
      <c r="F33" s="35" t="s">
        <v>312</v>
      </c>
      <c r="G33" s="38" t="s">
        <v>392</v>
      </c>
      <c r="H33" s="38" t="s">
        <v>30</v>
      </c>
      <c r="I33" s="48"/>
      <c r="J33" s="48"/>
      <c r="K33" s="48"/>
      <c r="L33" s="48"/>
      <c r="M33" s="48"/>
      <c r="N33" s="82"/>
      <c r="O33" s="82"/>
      <c r="P33" s="79"/>
      <c r="Q33" s="79"/>
      <c r="R33" s="79"/>
      <c r="S33" s="79"/>
      <c r="T33" s="79"/>
      <c r="U33" s="79"/>
      <c r="V33" s="79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77"/>
      <c r="AV33" s="6"/>
      <c r="AW33" s="6"/>
      <c r="AX33" s="6"/>
      <c r="AY33" s="6"/>
      <c r="AZ33" s="6"/>
      <c r="BA33" s="6"/>
      <c r="BB33" s="6"/>
      <c r="BC33" s="6"/>
      <c r="BD33" s="21">
        <f t="shared" si="6"/>
        <v>0</v>
      </c>
      <c r="BE33" s="14">
        <v>41865</v>
      </c>
      <c r="BF33" s="6" t="s">
        <v>474</v>
      </c>
      <c r="BG33" s="58">
        <f t="shared" si="7"/>
        <v>0</v>
      </c>
    </row>
    <row r="34" spans="1:59" s="4" customFormat="1" ht="120" customHeight="1" x14ac:dyDescent="0.25">
      <c r="A34" s="34" t="s">
        <v>101</v>
      </c>
      <c r="B34" s="35" t="s">
        <v>170</v>
      </c>
      <c r="C34" s="36">
        <v>466.1</v>
      </c>
      <c r="D34" s="37" t="s">
        <v>239</v>
      </c>
      <c r="E34" s="35" t="s">
        <v>28</v>
      </c>
      <c r="F34" s="35" t="s">
        <v>313</v>
      </c>
      <c r="G34" s="38" t="s">
        <v>354</v>
      </c>
      <c r="H34" s="38" t="s">
        <v>30</v>
      </c>
      <c r="I34" s="48"/>
      <c r="J34" s="48"/>
      <c r="K34" s="48"/>
      <c r="L34" s="48"/>
      <c r="M34" s="48"/>
      <c r="N34" s="55" t="s">
        <v>16</v>
      </c>
      <c r="O34" s="50">
        <f>AU34</f>
        <v>0.09</v>
      </c>
      <c r="P34" s="50">
        <f t="shared" si="18"/>
        <v>83.7</v>
      </c>
      <c r="Q34" s="50"/>
      <c r="R34" s="50">
        <f t="shared" ref="R34:R35" si="34">P34*0.08</f>
        <v>6.6960000000000006</v>
      </c>
      <c r="S34" s="50">
        <f t="shared" ref="S34" si="35">P34-R34-U34</f>
        <v>71.14500000000001</v>
      </c>
      <c r="T34" s="50">
        <v>0</v>
      </c>
      <c r="U34" s="50">
        <f>P34*0.07</f>
        <v>5.8590000000000009</v>
      </c>
      <c r="V34" s="50">
        <f t="shared" ref="V34" si="36">R34+S34+T34+U34</f>
        <v>83.7</v>
      </c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>
        <v>0.09</v>
      </c>
      <c r="AV34" s="6">
        <f>AU34*930</f>
        <v>83.7</v>
      </c>
      <c r="AW34" s="6"/>
      <c r="AX34" s="6"/>
      <c r="AY34" s="6"/>
      <c r="AZ34" s="6"/>
      <c r="BA34" s="6"/>
      <c r="BB34" s="6"/>
      <c r="BC34" s="6"/>
      <c r="BD34" s="21">
        <f t="shared" si="6"/>
        <v>83.7</v>
      </c>
      <c r="BE34" s="14">
        <v>41865</v>
      </c>
      <c r="BF34" s="6"/>
      <c r="BG34" s="58">
        <f t="shared" si="7"/>
        <v>0</v>
      </c>
    </row>
    <row r="35" spans="1:59" s="4" customFormat="1" ht="103.5" customHeight="1" x14ac:dyDescent="0.25">
      <c r="A35" s="34" t="s">
        <v>430</v>
      </c>
      <c r="B35" s="35">
        <v>40884861</v>
      </c>
      <c r="C35" s="36">
        <v>466.1</v>
      </c>
      <c r="D35" s="37" t="s">
        <v>431</v>
      </c>
      <c r="E35" s="35" t="s">
        <v>28</v>
      </c>
      <c r="F35" s="35" t="s">
        <v>432</v>
      </c>
      <c r="G35" s="38" t="s">
        <v>433</v>
      </c>
      <c r="H35" s="38"/>
      <c r="I35" s="48"/>
      <c r="J35" s="48"/>
      <c r="K35" s="48"/>
      <c r="L35" s="48"/>
      <c r="M35" s="48"/>
      <c r="N35" s="49" t="s">
        <v>16</v>
      </c>
      <c r="O35" s="50">
        <f t="shared" ref="O35" si="37">AU35</f>
        <v>0.21</v>
      </c>
      <c r="P35" s="50">
        <f t="shared" si="18"/>
        <v>195.29999999999998</v>
      </c>
      <c r="Q35" s="50"/>
      <c r="R35" s="50">
        <f t="shared" si="34"/>
        <v>15.623999999999999</v>
      </c>
      <c r="S35" s="50">
        <f t="shared" ref="S35" si="38">P35-R35-U35</f>
        <v>166.005</v>
      </c>
      <c r="T35" s="50">
        <v>0</v>
      </c>
      <c r="U35" s="50">
        <f>P35*0.07</f>
        <v>13.670999999999999</v>
      </c>
      <c r="V35" s="50">
        <f t="shared" ref="V35:V46" si="39">R35+S35+T35+U35</f>
        <v>195.29999999999998</v>
      </c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>
        <v>0.21</v>
      </c>
      <c r="AV35" s="6">
        <f>AU35*930</f>
        <v>195.29999999999998</v>
      </c>
      <c r="AW35" s="6"/>
      <c r="AX35" s="6"/>
      <c r="AY35" s="6"/>
      <c r="AZ35" s="6"/>
      <c r="BA35" s="6"/>
      <c r="BB35" s="6"/>
      <c r="BC35" s="6"/>
      <c r="BD35" s="21">
        <f t="shared" si="6"/>
        <v>195.29999999999998</v>
      </c>
      <c r="BE35" s="14">
        <v>41867</v>
      </c>
      <c r="BF35" s="6"/>
      <c r="BG35" s="58">
        <f t="shared" si="7"/>
        <v>0</v>
      </c>
    </row>
    <row r="36" spans="1:59" s="4" customFormat="1" ht="131.25" customHeight="1" x14ac:dyDescent="0.25">
      <c r="A36" s="34" t="s">
        <v>481</v>
      </c>
      <c r="B36" s="35">
        <v>40877901</v>
      </c>
      <c r="C36" s="36">
        <v>466.1</v>
      </c>
      <c r="D36" s="37" t="s">
        <v>482</v>
      </c>
      <c r="E36" s="35" t="s">
        <v>28</v>
      </c>
      <c r="F36" s="35" t="s">
        <v>483</v>
      </c>
      <c r="G36" s="38" t="s">
        <v>575</v>
      </c>
      <c r="H36" s="38"/>
      <c r="I36" s="48"/>
      <c r="J36" s="48"/>
      <c r="K36" s="48"/>
      <c r="L36" s="48"/>
      <c r="M36" s="48"/>
      <c r="N36" s="49" t="s">
        <v>16</v>
      </c>
      <c r="O36" s="50">
        <f t="shared" ref="O36:O37" si="40">AU36</f>
        <v>0.06</v>
      </c>
      <c r="P36" s="50">
        <f t="shared" si="18"/>
        <v>55.8</v>
      </c>
      <c r="Q36" s="50"/>
      <c r="R36" s="50">
        <f t="shared" ref="R36:R37" si="41">P36*0.08</f>
        <v>4.4639999999999995</v>
      </c>
      <c r="S36" s="50">
        <f t="shared" ref="S36:S37" si="42">P36-R36-U36</f>
        <v>47.43</v>
      </c>
      <c r="T36" s="50">
        <v>0</v>
      </c>
      <c r="U36" s="50">
        <f>P36*0.07</f>
        <v>3.9060000000000001</v>
      </c>
      <c r="V36" s="50">
        <f t="shared" si="39"/>
        <v>55.8</v>
      </c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>
        <v>0.06</v>
      </c>
      <c r="AV36" s="6">
        <f>AU36*930</f>
        <v>55.8</v>
      </c>
      <c r="AW36" s="6"/>
      <c r="AX36" s="6"/>
      <c r="AY36" s="6"/>
      <c r="AZ36" s="6"/>
      <c r="BA36" s="6"/>
      <c r="BB36" s="6"/>
      <c r="BC36" s="6"/>
      <c r="BD36" s="21">
        <f t="shared" si="6"/>
        <v>55.8</v>
      </c>
      <c r="BE36" s="14">
        <v>41865</v>
      </c>
      <c r="BF36" s="6" t="s">
        <v>549</v>
      </c>
      <c r="BG36" s="58">
        <f t="shared" si="7"/>
        <v>0</v>
      </c>
    </row>
    <row r="37" spans="1:59" s="4" customFormat="1" ht="118.5" customHeight="1" x14ac:dyDescent="0.25">
      <c r="A37" s="34" t="s">
        <v>488</v>
      </c>
      <c r="B37" s="35">
        <v>40885136</v>
      </c>
      <c r="C37" s="36">
        <v>466.1</v>
      </c>
      <c r="D37" s="37" t="s">
        <v>489</v>
      </c>
      <c r="E37" s="35" t="s">
        <v>28</v>
      </c>
      <c r="F37" s="35" t="s">
        <v>490</v>
      </c>
      <c r="G37" s="38" t="s">
        <v>491</v>
      </c>
      <c r="H37" s="38"/>
      <c r="I37" s="48"/>
      <c r="J37" s="48"/>
      <c r="K37" s="48"/>
      <c r="L37" s="48"/>
      <c r="M37" s="48"/>
      <c r="N37" s="49" t="s">
        <v>16</v>
      </c>
      <c r="O37" s="50">
        <f t="shared" si="40"/>
        <v>0.16</v>
      </c>
      <c r="P37" s="50">
        <f t="shared" si="18"/>
        <v>148.80000000000001</v>
      </c>
      <c r="Q37" s="50"/>
      <c r="R37" s="50">
        <f t="shared" si="41"/>
        <v>11.904000000000002</v>
      </c>
      <c r="S37" s="50">
        <f t="shared" si="42"/>
        <v>126.48000000000002</v>
      </c>
      <c r="T37" s="50">
        <v>0</v>
      </c>
      <c r="U37" s="50">
        <f>P37*0.07</f>
        <v>10.416000000000002</v>
      </c>
      <c r="V37" s="50">
        <f t="shared" si="39"/>
        <v>148.80000000000001</v>
      </c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>
        <v>0.16</v>
      </c>
      <c r="AV37" s="6">
        <f>AU37*930</f>
        <v>148.80000000000001</v>
      </c>
      <c r="AW37" s="6"/>
      <c r="AX37" s="6"/>
      <c r="AY37" s="6"/>
      <c r="AZ37" s="6"/>
      <c r="BA37" s="6"/>
      <c r="BB37" s="6"/>
      <c r="BC37" s="6"/>
      <c r="BD37" s="21">
        <f t="shared" si="6"/>
        <v>148.80000000000001</v>
      </c>
      <c r="BE37" s="14">
        <v>41868</v>
      </c>
      <c r="BF37" s="6"/>
      <c r="BG37" s="58">
        <f t="shared" si="7"/>
        <v>0</v>
      </c>
    </row>
    <row r="38" spans="1:59" s="4" customFormat="1" ht="182.25" x14ac:dyDescent="0.25">
      <c r="A38" s="34" t="s">
        <v>492</v>
      </c>
      <c r="B38" s="35">
        <v>40885647</v>
      </c>
      <c r="C38" s="36">
        <v>466.1</v>
      </c>
      <c r="D38" s="37" t="s">
        <v>493</v>
      </c>
      <c r="E38" s="35" t="s">
        <v>28</v>
      </c>
      <c r="F38" s="35" t="s">
        <v>494</v>
      </c>
      <c r="G38" s="38" t="s">
        <v>495</v>
      </c>
      <c r="H38" s="38" t="s">
        <v>496</v>
      </c>
      <c r="I38" s="48"/>
      <c r="J38" s="48"/>
      <c r="K38" s="48"/>
      <c r="L38" s="48"/>
      <c r="M38" s="48"/>
      <c r="N38" s="49" t="s">
        <v>12</v>
      </c>
      <c r="O38" s="49"/>
      <c r="P38" s="50">
        <f>P39+P40+P41+P42</f>
        <v>283.834</v>
      </c>
      <c r="Q38" s="50"/>
      <c r="R38" s="50">
        <f>R39+R40+R41+R42</f>
        <v>14.29392</v>
      </c>
      <c r="S38" s="50">
        <f>S39+S40+S41+S42</f>
        <v>118.82734000000002</v>
      </c>
      <c r="T38" s="50">
        <f>T39+T41+T42</f>
        <v>144.08000000000001</v>
      </c>
      <c r="U38" s="50">
        <f>U39+U40+U41+U42</f>
        <v>6.6327400000000019</v>
      </c>
      <c r="V38" s="50">
        <f>R38+S38+T38+U38</f>
        <v>283.83400000000006</v>
      </c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 t="s">
        <v>550</v>
      </c>
      <c r="AL38" s="6">
        <f>V39+V40</f>
        <v>206.23400000000004</v>
      </c>
      <c r="AM38" s="6">
        <v>1</v>
      </c>
      <c r="AN38" s="6">
        <v>12.5</v>
      </c>
      <c r="AO38" s="6"/>
      <c r="AP38" s="6"/>
      <c r="AQ38" s="6"/>
      <c r="AR38" s="6"/>
      <c r="AS38" s="6"/>
      <c r="AT38" s="6"/>
      <c r="AU38" s="6">
        <v>7.0000000000000007E-2</v>
      </c>
      <c r="AV38" s="6">
        <f>AU38*930</f>
        <v>65.100000000000009</v>
      </c>
      <c r="AW38" s="6"/>
      <c r="AX38" s="6"/>
      <c r="AY38" s="6"/>
      <c r="AZ38" s="6"/>
      <c r="BA38" s="6"/>
      <c r="BB38" s="6"/>
      <c r="BC38" s="6"/>
      <c r="BD38" s="21">
        <f t="shared" si="6"/>
        <v>283.83400000000006</v>
      </c>
      <c r="BE38" s="14">
        <v>41928</v>
      </c>
      <c r="BF38" s="6"/>
      <c r="BG38" s="58">
        <f t="shared" si="7"/>
        <v>0</v>
      </c>
    </row>
    <row r="39" spans="1:59" s="24" customFormat="1" ht="76.5" customHeight="1" x14ac:dyDescent="0.25">
      <c r="A39" s="16"/>
      <c r="B39" s="17"/>
      <c r="C39" s="19"/>
      <c r="D39" s="30"/>
      <c r="E39" s="17"/>
      <c r="F39" s="17"/>
      <c r="G39" s="33"/>
      <c r="H39" s="33"/>
      <c r="I39" s="21"/>
      <c r="J39" s="21"/>
      <c r="K39" s="21"/>
      <c r="L39" s="21"/>
      <c r="M39" s="21"/>
      <c r="N39" s="51" t="s">
        <v>12</v>
      </c>
      <c r="O39" s="51" t="s">
        <v>443</v>
      </c>
      <c r="P39" s="51">
        <v>183.66</v>
      </c>
      <c r="Q39" s="51"/>
      <c r="R39" s="51">
        <v>6.53</v>
      </c>
      <c r="S39" s="51">
        <v>41.42</v>
      </c>
      <c r="T39" s="51">
        <v>133.96</v>
      </c>
      <c r="U39" s="51">
        <v>1.75</v>
      </c>
      <c r="V39" s="51">
        <f t="shared" si="39"/>
        <v>183.66000000000003</v>
      </c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5"/>
      <c r="AL39" s="27"/>
      <c r="AM39" s="25"/>
      <c r="AN39" s="27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>
        <f t="shared" si="6"/>
        <v>0</v>
      </c>
      <c r="BE39" s="22"/>
      <c r="BF39" s="25"/>
      <c r="BG39" s="58">
        <f t="shared" si="7"/>
        <v>-183.66</v>
      </c>
    </row>
    <row r="40" spans="1:59" s="24" customFormat="1" ht="63" customHeight="1" x14ac:dyDescent="0.25">
      <c r="A40" s="16"/>
      <c r="B40" s="17"/>
      <c r="C40" s="19"/>
      <c r="D40" s="30"/>
      <c r="E40" s="17"/>
      <c r="F40" s="17"/>
      <c r="G40" s="33"/>
      <c r="H40" s="33"/>
      <c r="I40" s="21"/>
      <c r="J40" s="21"/>
      <c r="K40" s="21"/>
      <c r="L40" s="21"/>
      <c r="M40" s="21"/>
      <c r="N40" s="51" t="s">
        <v>586</v>
      </c>
      <c r="O40" s="51">
        <v>1</v>
      </c>
      <c r="P40" s="51">
        <v>22.574000000000002</v>
      </c>
      <c r="Q40" s="51"/>
      <c r="R40" s="51">
        <f>P40*0.08</f>
        <v>1.8059200000000002</v>
      </c>
      <c r="S40" s="51">
        <f>P40-R40-U40</f>
        <v>20.542340000000003</v>
      </c>
      <c r="T40" s="51" t="s">
        <v>584</v>
      </c>
      <c r="U40" s="51">
        <f>P40*0.01</f>
        <v>0.22574000000000002</v>
      </c>
      <c r="V40" s="51">
        <f>R40+S40+U40</f>
        <v>22.574000000000002</v>
      </c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5"/>
      <c r="AL40" s="27"/>
      <c r="AM40" s="25"/>
      <c r="AN40" s="27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>
        <f t="shared" si="6"/>
        <v>0</v>
      </c>
      <c r="BE40" s="22"/>
      <c r="BF40" s="25"/>
      <c r="BG40" s="58">
        <f t="shared" si="7"/>
        <v>-22.574000000000002</v>
      </c>
    </row>
    <row r="41" spans="1:59" s="45" customFormat="1" ht="72.95" customHeight="1" x14ac:dyDescent="0.25">
      <c r="A41" s="39"/>
      <c r="B41" s="40"/>
      <c r="C41" s="41"/>
      <c r="D41" s="42"/>
      <c r="E41" s="40"/>
      <c r="F41" s="40"/>
      <c r="G41" s="43"/>
      <c r="H41" s="43"/>
      <c r="I41" s="44"/>
      <c r="J41" s="44"/>
      <c r="K41" s="44"/>
      <c r="L41" s="44"/>
      <c r="M41" s="44"/>
      <c r="N41" s="52" t="str">
        <f>AM2</f>
        <v>Монтаж учёта в ТП 10 (6)/0,4 кВ</v>
      </c>
      <c r="O41" s="53">
        <f>AM38</f>
        <v>1</v>
      </c>
      <c r="P41" s="51">
        <v>12.5</v>
      </c>
      <c r="Q41" s="51"/>
      <c r="R41" s="51">
        <v>0.75</v>
      </c>
      <c r="S41" s="51">
        <v>1.53</v>
      </c>
      <c r="T41" s="51">
        <v>10.119999999999999</v>
      </c>
      <c r="U41" s="51">
        <v>0.1</v>
      </c>
      <c r="V41" s="51">
        <f t="shared" ref="V41:V42" si="43">R41+S41+T41+U41</f>
        <v>12.499999999999998</v>
      </c>
      <c r="W41" s="6"/>
      <c r="X41" s="44"/>
      <c r="Y41" s="54"/>
      <c r="Z41" s="44"/>
      <c r="AA41" s="44"/>
      <c r="AB41" s="44"/>
      <c r="AC41" s="54"/>
      <c r="AD41" s="44"/>
      <c r="AE41" s="44"/>
      <c r="AF41" s="44"/>
      <c r="AG41" s="44"/>
      <c r="AH41" s="44"/>
      <c r="AI41" s="44"/>
      <c r="AJ41" s="44"/>
      <c r="AK41" s="54"/>
      <c r="AL41" s="54"/>
      <c r="AM41" s="54"/>
      <c r="AN41" s="54"/>
      <c r="AO41" s="44"/>
      <c r="AP41" s="44"/>
      <c r="AQ41" s="44"/>
      <c r="AR41" s="44"/>
      <c r="AS41" s="44"/>
      <c r="AT41" s="44"/>
      <c r="AU41" s="54"/>
      <c r="AV41" s="44"/>
      <c r="AW41" s="44"/>
      <c r="AX41" s="44"/>
      <c r="AY41" s="44"/>
      <c r="AZ41" s="44"/>
      <c r="BA41" s="44"/>
      <c r="BB41" s="44"/>
      <c r="BC41" s="44"/>
      <c r="BD41" s="21">
        <f t="shared" si="6"/>
        <v>0</v>
      </c>
      <c r="BE41" s="13"/>
      <c r="BF41" s="44"/>
      <c r="BG41" s="58">
        <f t="shared" ref="BG41:BG42" si="44">BD41-P41</f>
        <v>-12.5</v>
      </c>
    </row>
    <row r="42" spans="1:59" s="45" customFormat="1" ht="72.95" customHeight="1" x14ac:dyDescent="0.25">
      <c r="A42" s="39"/>
      <c r="B42" s="40"/>
      <c r="C42" s="41"/>
      <c r="D42" s="42"/>
      <c r="E42" s="40"/>
      <c r="F42" s="40"/>
      <c r="G42" s="43"/>
      <c r="H42" s="43"/>
      <c r="I42" s="44"/>
      <c r="J42" s="44"/>
      <c r="K42" s="44"/>
      <c r="L42" s="44"/>
      <c r="M42" s="44"/>
      <c r="N42" s="52" t="str">
        <f>AU2</f>
        <v>Строительство ВЛИ-0,4 кВ</v>
      </c>
      <c r="O42" s="53">
        <f>AU38</f>
        <v>7.0000000000000007E-2</v>
      </c>
      <c r="P42" s="51">
        <f t="shared" ref="P42" si="45">O42*930</f>
        <v>65.100000000000009</v>
      </c>
      <c r="Q42" s="51"/>
      <c r="R42" s="51">
        <f t="shared" ref="R42" si="46">P42*0.08</f>
        <v>5.2080000000000011</v>
      </c>
      <c r="S42" s="51">
        <f t="shared" ref="S42" si="47">P42-R42-U42</f>
        <v>55.335000000000008</v>
      </c>
      <c r="T42" s="51">
        <v>0</v>
      </c>
      <c r="U42" s="51">
        <f t="shared" ref="U42" si="48">P42*0.07</f>
        <v>4.5570000000000013</v>
      </c>
      <c r="V42" s="51">
        <f t="shared" si="43"/>
        <v>65.100000000000009</v>
      </c>
      <c r="W42" s="6"/>
      <c r="X42" s="44"/>
      <c r="Y42" s="54"/>
      <c r="Z42" s="44"/>
      <c r="AA42" s="44"/>
      <c r="AB42" s="44"/>
      <c r="AC42" s="54"/>
      <c r="AD42" s="44"/>
      <c r="AE42" s="44"/>
      <c r="AF42" s="44"/>
      <c r="AG42" s="44"/>
      <c r="AH42" s="44"/>
      <c r="AI42" s="44"/>
      <c r="AJ42" s="44"/>
      <c r="AK42" s="54"/>
      <c r="AL42" s="54"/>
      <c r="AM42" s="54"/>
      <c r="AN42" s="54"/>
      <c r="AO42" s="44"/>
      <c r="AP42" s="44"/>
      <c r="AQ42" s="44"/>
      <c r="AR42" s="44"/>
      <c r="AS42" s="44"/>
      <c r="AT42" s="44"/>
      <c r="AU42" s="54"/>
      <c r="AV42" s="44"/>
      <c r="AW42" s="44"/>
      <c r="AX42" s="44"/>
      <c r="AY42" s="44"/>
      <c r="AZ42" s="44"/>
      <c r="BA42" s="44"/>
      <c r="BB42" s="44"/>
      <c r="BC42" s="44"/>
      <c r="BD42" s="21">
        <f t="shared" si="6"/>
        <v>0</v>
      </c>
      <c r="BE42" s="13"/>
      <c r="BF42" s="44"/>
      <c r="BG42" s="58">
        <f t="shared" si="44"/>
        <v>-65.100000000000009</v>
      </c>
    </row>
    <row r="43" spans="1:59" s="4" customFormat="1" ht="118.5" customHeight="1" x14ac:dyDescent="0.25">
      <c r="A43" s="34" t="s">
        <v>506</v>
      </c>
      <c r="B43" s="35">
        <v>40885668</v>
      </c>
      <c r="C43" s="36">
        <v>466.1</v>
      </c>
      <c r="D43" s="37" t="s">
        <v>507</v>
      </c>
      <c r="E43" s="35" t="s">
        <v>28</v>
      </c>
      <c r="F43" s="35" t="s">
        <v>508</v>
      </c>
      <c r="G43" s="38" t="s">
        <v>509</v>
      </c>
      <c r="H43" s="38"/>
      <c r="I43" s="48"/>
      <c r="J43" s="48"/>
      <c r="K43" s="48"/>
      <c r="L43" s="48"/>
      <c r="M43" s="48"/>
      <c r="N43" s="49" t="s">
        <v>16</v>
      </c>
      <c r="O43" s="50">
        <f>AU43</f>
        <v>0.3</v>
      </c>
      <c r="P43" s="50">
        <f t="shared" ref="P43:P46" si="49">O43*930</f>
        <v>279</v>
      </c>
      <c r="Q43" s="50"/>
      <c r="R43" s="50">
        <f t="shared" ref="R43:R47" si="50">P43*0.08</f>
        <v>22.32</v>
      </c>
      <c r="S43" s="50">
        <f t="shared" ref="S43:S47" si="51">P43-R43-U43</f>
        <v>237.15</v>
      </c>
      <c r="T43" s="50">
        <v>0</v>
      </c>
      <c r="U43" s="50">
        <f t="shared" ref="U43:U47" si="52">P43*0.07</f>
        <v>19.53</v>
      </c>
      <c r="V43" s="50">
        <f t="shared" si="39"/>
        <v>279</v>
      </c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>
        <v>0.3</v>
      </c>
      <c r="AV43" s="6">
        <f t="shared" ref="AV43:AV46" si="53">AU43*930</f>
        <v>279</v>
      </c>
      <c r="AW43" s="6"/>
      <c r="AX43" s="6"/>
      <c r="AY43" s="6"/>
      <c r="AZ43" s="6"/>
      <c r="BA43" s="6"/>
      <c r="BB43" s="6"/>
      <c r="BC43" s="6"/>
      <c r="BD43" s="21">
        <f t="shared" ref="BD43:BD46" si="54">X43+Z43+AB43+AD43+AF43+AH43+AJ43+AL43+AN43+AP43+AR43+AT43+AV43+AX43+AZ43+BB43</f>
        <v>279</v>
      </c>
      <c r="BE43" s="14">
        <v>41868</v>
      </c>
      <c r="BF43" s="6"/>
      <c r="BG43" s="58">
        <f t="shared" si="7"/>
        <v>0</v>
      </c>
    </row>
    <row r="44" spans="1:59" s="4" customFormat="1" ht="118.5" customHeight="1" x14ac:dyDescent="0.25">
      <c r="A44" s="34" t="s">
        <v>510</v>
      </c>
      <c r="B44" s="35">
        <v>40884984</v>
      </c>
      <c r="C44" s="36">
        <v>466.1</v>
      </c>
      <c r="D44" s="37" t="s">
        <v>511</v>
      </c>
      <c r="E44" s="35" t="s">
        <v>28</v>
      </c>
      <c r="F44" s="35" t="s">
        <v>512</v>
      </c>
      <c r="G44" s="38" t="s">
        <v>544</v>
      </c>
      <c r="H44" s="38"/>
      <c r="I44" s="48"/>
      <c r="J44" s="48"/>
      <c r="K44" s="48"/>
      <c r="L44" s="48"/>
      <c r="M44" s="48"/>
      <c r="N44" s="49" t="s">
        <v>16</v>
      </c>
      <c r="O44" s="50">
        <f t="shared" ref="O44:O46" si="55">AU44</f>
        <v>0.2</v>
      </c>
      <c r="P44" s="50">
        <f t="shared" si="49"/>
        <v>186</v>
      </c>
      <c r="Q44" s="50"/>
      <c r="R44" s="50">
        <f t="shared" si="50"/>
        <v>14.88</v>
      </c>
      <c r="S44" s="50">
        <f t="shared" si="51"/>
        <v>158.1</v>
      </c>
      <c r="T44" s="50">
        <v>0</v>
      </c>
      <c r="U44" s="50">
        <f t="shared" si="52"/>
        <v>13.020000000000001</v>
      </c>
      <c r="V44" s="50">
        <f t="shared" si="39"/>
        <v>186</v>
      </c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>
        <v>0.2</v>
      </c>
      <c r="AV44" s="6">
        <f t="shared" si="53"/>
        <v>186</v>
      </c>
      <c r="AW44" s="6"/>
      <c r="AX44" s="6"/>
      <c r="AY44" s="6"/>
      <c r="AZ44" s="6"/>
      <c r="BA44" s="6"/>
      <c r="BB44" s="6"/>
      <c r="BC44" s="6"/>
      <c r="BD44" s="21">
        <f t="shared" si="54"/>
        <v>186</v>
      </c>
      <c r="BE44" s="14">
        <v>41867</v>
      </c>
      <c r="BF44" s="6"/>
      <c r="BG44" s="58">
        <f t="shared" si="7"/>
        <v>0</v>
      </c>
    </row>
    <row r="45" spans="1:59" s="4" customFormat="1" ht="118.5" customHeight="1" x14ac:dyDescent="0.25">
      <c r="A45" s="34" t="s">
        <v>516</v>
      </c>
      <c r="B45" s="35">
        <v>40885150</v>
      </c>
      <c r="C45" s="36">
        <v>466.1</v>
      </c>
      <c r="D45" s="37" t="s">
        <v>517</v>
      </c>
      <c r="E45" s="35" t="s">
        <v>28</v>
      </c>
      <c r="F45" s="35" t="s">
        <v>518</v>
      </c>
      <c r="G45" s="38" t="s">
        <v>519</v>
      </c>
      <c r="H45" s="38"/>
      <c r="I45" s="48"/>
      <c r="J45" s="48"/>
      <c r="K45" s="48"/>
      <c r="L45" s="48"/>
      <c r="M45" s="48"/>
      <c r="N45" s="49" t="s">
        <v>16</v>
      </c>
      <c r="O45" s="50">
        <f t="shared" si="55"/>
        <v>0.25</v>
      </c>
      <c r="P45" s="50">
        <f t="shared" si="49"/>
        <v>232.5</v>
      </c>
      <c r="Q45" s="50"/>
      <c r="R45" s="50">
        <f t="shared" si="50"/>
        <v>18.600000000000001</v>
      </c>
      <c r="S45" s="50">
        <f t="shared" si="51"/>
        <v>197.625</v>
      </c>
      <c r="T45" s="50">
        <v>0</v>
      </c>
      <c r="U45" s="50">
        <f t="shared" si="52"/>
        <v>16.275000000000002</v>
      </c>
      <c r="V45" s="50">
        <f t="shared" si="39"/>
        <v>232.5</v>
      </c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>
        <v>0.25</v>
      </c>
      <c r="AV45" s="6">
        <f t="shared" si="53"/>
        <v>232.5</v>
      </c>
      <c r="AW45" s="6"/>
      <c r="AX45" s="6"/>
      <c r="AY45" s="6"/>
      <c r="AZ45" s="6"/>
      <c r="BA45" s="6"/>
      <c r="BB45" s="6"/>
      <c r="BC45" s="6"/>
      <c r="BD45" s="21">
        <f t="shared" si="54"/>
        <v>232.5</v>
      </c>
      <c r="BE45" s="14">
        <v>41867</v>
      </c>
      <c r="BF45" s="6"/>
      <c r="BG45" s="58">
        <f t="shared" ref="BG45:BG47" si="56">BD45-P45</f>
        <v>0</v>
      </c>
    </row>
    <row r="46" spans="1:59" s="4" customFormat="1" ht="118.5" customHeight="1" x14ac:dyDescent="0.25">
      <c r="A46" s="34" t="s">
        <v>530</v>
      </c>
      <c r="B46" s="35">
        <v>40872060</v>
      </c>
      <c r="C46" s="36">
        <v>466.1</v>
      </c>
      <c r="D46" s="37" t="s">
        <v>531</v>
      </c>
      <c r="E46" s="35" t="s">
        <v>28</v>
      </c>
      <c r="F46" s="35" t="s">
        <v>532</v>
      </c>
      <c r="G46" s="38" t="s">
        <v>533</v>
      </c>
      <c r="H46" s="38"/>
      <c r="I46" s="48"/>
      <c r="J46" s="48"/>
      <c r="K46" s="48"/>
      <c r="L46" s="48"/>
      <c r="M46" s="48"/>
      <c r="N46" s="49" t="s">
        <v>16</v>
      </c>
      <c r="O46" s="50">
        <f t="shared" si="55"/>
        <v>0.44</v>
      </c>
      <c r="P46" s="50">
        <f t="shared" si="49"/>
        <v>409.2</v>
      </c>
      <c r="Q46" s="50"/>
      <c r="R46" s="50">
        <f t="shared" si="50"/>
        <v>32.735999999999997</v>
      </c>
      <c r="S46" s="50">
        <f t="shared" si="51"/>
        <v>347.82</v>
      </c>
      <c r="T46" s="50">
        <v>0</v>
      </c>
      <c r="U46" s="50">
        <f t="shared" si="52"/>
        <v>28.644000000000002</v>
      </c>
      <c r="V46" s="50">
        <f t="shared" si="39"/>
        <v>409.2</v>
      </c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>
        <v>0.44</v>
      </c>
      <c r="AV46" s="6">
        <f t="shared" si="53"/>
        <v>409.2</v>
      </c>
      <c r="AW46" s="6"/>
      <c r="AX46" s="6"/>
      <c r="AY46" s="6"/>
      <c r="AZ46" s="6"/>
      <c r="BA46" s="6"/>
      <c r="BB46" s="6"/>
      <c r="BC46" s="6"/>
      <c r="BD46" s="21">
        <f t="shared" si="54"/>
        <v>409.2</v>
      </c>
      <c r="BE46" s="14">
        <v>41853</v>
      </c>
      <c r="BF46" s="6"/>
      <c r="BG46" s="58">
        <f t="shared" si="56"/>
        <v>0</v>
      </c>
    </row>
    <row r="47" spans="1:59" s="74" customFormat="1" ht="118.5" customHeight="1" x14ac:dyDescent="0.25">
      <c r="A47" s="62" t="s">
        <v>588</v>
      </c>
      <c r="B47" s="63"/>
      <c r="C47" s="64"/>
      <c r="D47" s="65"/>
      <c r="E47" s="63"/>
      <c r="F47" s="63"/>
      <c r="G47" s="66"/>
      <c r="H47" s="66"/>
      <c r="I47" s="67"/>
      <c r="J47" s="67"/>
      <c r="K47" s="67"/>
      <c r="L47" s="67"/>
      <c r="M47" s="67"/>
      <c r="N47" s="68"/>
      <c r="O47" s="69"/>
      <c r="P47" s="69">
        <f>P46+P45+P44+P43+P38+P37+P36+P35+P34+P32+P27+P25+P24+P23+P22+P21+P20+P19+P18+P17+P16+P15+P14+P10+P8+P7+P4+P3</f>
        <v>6926.4840000000004</v>
      </c>
      <c r="Q47" s="69"/>
      <c r="R47" s="69">
        <f t="shared" si="50"/>
        <v>554.11872000000005</v>
      </c>
      <c r="S47" s="69">
        <f t="shared" si="51"/>
        <v>5887.5114000000003</v>
      </c>
      <c r="T47" s="69"/>
      <c r="U47" s="69">
        <f t="shared" si="52"/>
        <v>484.85388000000006</v>
      </c>
      <c r="V47" s="69">
        <f>V46+V45+V44+V43+V38+V37+V36+V35+V34+V32+V27+V25+V24+V23+V22+V21+V20+V19+V18+V17+V16+V15+V14+V10+V8+V7+V4+V3</f>
        <v>6926.4840000000004</v>
      </c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1">
        <f>SUM(BD3:BD46)</f>
        <v>6926.4840000000004</v>
      </c>
      <c r="BE47" s="72"/>
      <c r="BF47" s="70"/>
      <c r="BG47" s="73">
        <f t="shared" si="56"/>
        <v>0</v>
      </c>
    </row>
  </sheetData>
  <autoFilter ref="A2:BF47"/>
  <mergeCells count="50">
    <mergeCell ref="Q27:Q28"/>
    <mergeCell ref="R27:R28"/>
    <mergeCell ref="S27:S28"/>
    <mergeCell ref="T27:T28"/>
    <mergeCell ref="S25:S26"/>
    <mergeCell ref="T25:T26"/>
    <mergeCell ref="V32:V33"/>
    <mergeCell ref="N32:N33"/>
    <mergeCell ref="O32:O33"/>
    <mergeCell ref="P32:P33"/>
    <mergeCell ref="Q32:Q33"/>
    <mergeCell ref="R32:R33"/>
    <mergeCell ref="S32:S33"/>
    <mergeCell ref="T32:T33"/>
    <mergeCell ref="U32:U33"/>
    <mergeCell ref="U27:U28"/>
    <mergeCell ref="V27:V28"/>
    <mergeCell ref="N27:N28"/>
    <mergeCell ref="O27:O28"/>
    <mergeCell ref="P27:P28"/>
    <mergeCell ref="N25:N26"/>
    <mergeCell ref="O25:O26"/>
    <mergeCell ref="P25:P26"/>
    <mergeCell ref="Q25:Q26"/>
    <mergeCell ref="R25:R26"/>
    <mergeCell ref="U25:U26"/>
    <mergeCell ref="V25:V26"/>
    <mergeCell ref="T10:T13"/>
    <mergeCell ref="U10:U13"/>
    <mergeCell ref="V10:V13"/>
    <mergeCell ref="S8:S9"/>
    <mergeCell ref="T8:T9"/>
    <mergeCell ref="U8:U9"/>
    <mergeCell ref="V8:V9"/>
    <mergeCell ref="N10:N13"/>
    <mergeCell ref="O10:O13"/>
    <mergeCell ref="P10:P13"/>
    <mergeCell ref="Q10:Q13"/>
    <mergeCell ref="R10:R13"/>
    <mergeCell ref="S10:S13"/>
    <mergeCell ref="N8:N9"/>
    <mergeCell ref="O8:O9"/>
    <mergeCell ref="P8:P9"/>
    <mergeCell ref="Q8:Q9"/>
    <mergeCell ref="R8:R9"/>
    <mergeCell ref="AU10:AU13"/>
    <mergeCell ref="AU25:AU26"/>
    <mergeCell ref="AS27:AS28"/>
    <mergeCell ref="AU32:AU33"/>
    <mergeCell ref="AU8:AU9"/>
  </mergeCells>
  <pageMargins left="0" right="0" top="0" bottom="0" header="0" footer="0"/>
  <pageSetup paperSize="9" scale="2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97"/>
  <sheetViews>
    <sheetView zoomScale="60" zoomScaleNormal="60" zoomScaleSheetLayoutView="40" workbookViewId="0">
      <pane ySplit="2" topLeftCell="A3" activePane="bottomLeft" state="frozen"/>
      <selection pane="bottomLeft" activeCell="AH125" sqref="AH125"/>
    </sheetView>
  </sheetViews>
  <sheetFormatPr defaultColWidth="9.140625" defaultRowHeight="21" x14ac:dyDescent="0.35"/>
  <cols>
    <col min="1" max="1" width="19.85546875" style="18" customWidth="1"/>
    <col min="2" max="2" width="15.85546875" style="18" hidden="1" customWidth="1"/>
    <col min="3" max="3" width="21.140625" style="18" hidden="1" customWidth="1"/>
    <col min="4" max="4" width="33.28515625" style="18" customWidth="1"/>
    <col min="5" max="5" width="10.5703125" style="18" customWidth="1"/>
    <col min="6" max="6" width="36.42578125" style="18" customWidth="1"/>
    <col min="7" max="7" width="44.28515625" style="12" customWidth="1"/>
    <col min="8" max="8" width="34.140625" style="12" customWidth="1"/>
    <col min="9" max="9" width="17.42578125" style="5" hidden="1" customWidth="1"/>
    <col min="10" max="10" width="0" style="5" hidden="1" customWidth="1"/>
    <col min="11" max="12" width="17" style="5" hidden="1" customWidth="1"/>
    <col min="13" max="13" width="0" style="5" hidden="1" customWidth="1"/>
    <col min="14" max="14" width="10" style="5" bestFit="1" customWidth="1"/>
    <col min="15" max="15" width="9.140625" style="5" customWidth="1"/>
    <col min="16" max="16" width="12.5703125" style="3" customWidth="1"/>
    <col min="17" max="19" width="9.140625" style="3" customWidth="1"/>
    <col min="20" max="20" width="13.42578125" style="3" customWidth="1"/>
    <col min="21" max="21" width="9.140625" style="3" customWidth="1"/>
    <col min="22" max="23" width="10.7109375" style="3" customWidth="1"/>
    <col min="24" max="25" width="9.140625" style="3" customWidth="1"/>
    <col min="26" max="26" width="9.5703125" style="3" customWidth="1"/>
    <col min="27" max="27" width="9.140625" style="3" customWidth="1"/>
    <col min="28" max="28" width="13.5703125" style="3" customWidth="1"/>
    <col min="29" max="29" width="12.42578125" style="3" customWidth="1"/>
    <col min="30" max="33" width="9.140625" style="3" customWidth="1"/>
    <col min="34" max="34" width="28" style="3" customWidth="1"/>
    <col min="35" max="35" width="11.42578125" style="3" customWidth="1"/>
    <col min="36" max="36" width="19" style="3" customWidth="1"/>
    <col min="37" max="37" width="13.28515625" style="3" customWidth="1"/>
    <col min="38" max="38" width="16.42578125" style="3" customWidth="1"/>
    <col min="39" max="39" width="13.42578125" style="3" customWidth="1"/>
    <col min="40" max="40" width="15.42578125" style="3" customWidth="1"/>
    <col min="41" max="41" width="11.28515625" style="3" customWidth="1"/>
    <col min="42" max="43" width="11.42578125" style="3" customWidth="1"/>
    <col min="44" max="44" width="11.85546875" style="3" customWidth="1"/>
    <col min="45" max="45" width="9.140625" style="3" customWidth="1"/>
    <col min="46" max="46" width="12.5703125" style="3" customWidth="1"/>
    <col min="47" max="47" width="29" style="15" customWidth="1"/>
    <col min="48" max="48" width="31.85546875" style="3" customWidth="1"/>
    <col min="49" max="49" width="17.7109375" style="5" customWidth="1"/>
    <col min="50" max="16384" width="9.140625" style="5"/>
  </cols>
  <sheetData>
    <row r="1" spans="1:49" ht="23.25" x14ac:dyDescent="0.35">
      <c r="C1" s="20" t="s">
        <v>441</v>
      </c>
    </row>
    <row r="2" spans="1:49" s="4" customFormat="1" ht="183.75" customHeight="1" x14ac:dyDescent="0.25">
      <c r="A2" s="1" t="s">
        <v>0</v>
      </c>
      <c r="B2" s="1" t="s">
        <v>31</v>
      </c>
      <c r="C2" s="1" t="s">
        <v>33</v>
      </c>
      <c r="D2" s="1" t="s">
        <v>1</v>
      </c>
      <c r="E2" s="1" t="s">
        <v>2</v>
      </c>
      <c r="F2" s="1" t="s">
        <v>21</v>
      </c>
      <c r="G2" s="1" t="s">
        <v>26</v>
      </c>
      <c r="H2" s="1" t="s">
        <v>3</v>
      </c>
      <c r="I2" s="1" t="s">
        <v>4</v>
      </c>
      <c r="J2" s="1"/>
      <c r="K2" s="1" t="s">
        <v>25</v>
      </c>
      <c r="L2" s="8" t="s">
        <v>5</v>
      </c>
      <c r="M2" s="8"/>
      <c r="N2" s="1" t="s">
        <v>6</v>
      </c>
      <c r="O2" s="1"/>
      <c r="P2" s="2" t="s">
        <v>7</v>
      </c>
      <c r="Q2" s="2"/>
      <c r="R2" s="2" t="s">
        <v>8</v>
      </c>
      <c r="S2" s="2"/>
      <c r="T2" s="2" t="s">
        <v>9</v>
      </c>
      <c r="U2" s="2"/>
      <c r="V2" s="2" t="s">
        <v>10</v>
      </c>
      <c r="W2" s="2"/>
      <c r="X2" s="2" t="s">
        <v>11</v>
      </c>
      <c r="Y2" s="2"/>
      <c r="Z2" s="2" t="s">
        <v>10</v>
      </c>
      <c r="AA2" s="2"/>
      <c r="AB2" s="2" t="s">
        <v>12</v>
      </c>
      <c r="AC2" s="2" t="s">
        <v>34</v>
      </c>
      <c r="AD2" s="2" t="s">
        <v>13</v>
      </c>
      <c r="AE2" s="2"/>
      <c r="AF2" s="2" t="s">
        <v>14</v>
      </c>
      <c r="AG2" s="2"/>
      <c r="AH2" s="2" t="s">
        <v>15</v>
      </c>
      <c r="AI2" s="2"/>
      <c r="AJ2" s="2" t="s">
        <v>16</v>
      </c>
      <c r="AK2" s="2"/>
      <c r="AL2" s="2" t="s">
        <v>17</v>
      </c>
      <c r="AM2" s="2"/>
      <c r="AN2" s="2" t="s">
        <v>18</v>
      </c>
      <c r="AO2" s="2"/>
      <c r="AP2" s="10" t="s">
        <v>19</v>
      </c>
      <c r="AQ2" s="10"/>
      <c r="AR2" s="9" t="s">
        <v>22</v>
      </c>
      <c r="AS2" s="9"/>
      <c r="AT2" s="2" t="s">
        <v>24</v>
      </c>
      <c r="AU2" s="13" t="s">
        <v>23</v>
      </c>
      <c r="AV2" s="2" t="s">
        <v>20</v>
      </c>
    </row>
    <row r="3" spans="1:49" s="4" customFormat="1" ht="105.75" customHeight="1" x14ac:dyDescent="0.25">
      <c r="A3" s="16" t="s">
        <v>407</v>
      </c>
      <c r="B3" s="17">
        <v>40877541</v>
      </c>
      <c r="C3" s="19">
        <v>466.1</v>
      </c>
      <c r="D3" s="17" t="s">
        <v>408</v>
      </c>
      <c r="E3" s="17" t="s">
        <v>409</v>
      </c>
      <c r="F3" s="17" t="s">
        <v>410</v>
      </c>
      <c r="G3" s="11" t="s">
        <v>411</v>
      </c>
      <c r="H3" s="11"/>
      <c r="I3" s="6"/>
      <c r="J3" s="6"/>
      <c r="K3" s="6"/>
      <c r="L3" s="6"/>
      <c r="M3" s="6"/>
      <c r="N3" s="6">
        <v>0.03</v>
      </c>
      <c r="O3" s="6"/>
      <c r="P3" s="6"/>
      <c r="Q3" s="6"/>
      <c r="R3" s="6"/>
      <c r="S3" s="6"/>
      <c r="T3" s="6">
        <v>1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14">
        <v>41865</v>
      </c>
      <c r="AV3" s="6"/>
      <c r="AW3" s="7"/>
    </row>
    <row r="4" spans="1:49" s="4" customFormat="1" ht="120" customHeight="1" x14ac:dyDescent="0.25">
      <c r="A4" s="16" t="s">
        <v>36</v>
      </c>
      <c r="B4" s="17" t="s">
        <v>105</v>
      </c>
      <c r="C4" s="19">
        <v>466.1</v>
      </c>
      <c r="D4" s="17" t="s">
        <v>174</v>
      </c>
      <c r="E4" s="17" t="s">
        <v>243</v>
      </c>
      <c r="F4" s="17" t="s">
        <v>249</v>
      </c>
      <c r="G4" s="11" t="s">
        <v>316</v>
      </c>
      <c r="H4" s="11" t="s">
        <v>30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>
        <v>0.12</v>
      </c>
      <c r="AK4" s="6"/>
      <c r="AL4" s="6"/>
      <c r="AM4" s="6"/>
      <c r="AN4" s="6"/>
      <c r="AO4" s="6"/>
      <c r="AP4" s="6"/>
      <c r="AQ4" s="6"/>
      <c r="AR4" s="6"/>
      <c r="AS4" s="6"/>
      <c r="AT4" s="6"/>
      <c r="AU4" s="14">
        <v>41860</v>
      </c>
      <c r="AV4" s="6"/>
      <c r="AW4" s="7"/>
    </row>
    <row r="5" spans="1:49" s="4" customFormat="1" ht="120" customHeight="1" x14ac:dyDescent="0.25">
      <c r="A5" s="16" t="s">
        <v>37</v>
      </c>
      <c r="B5" s="17" t="s">
        <v>106</v>
      </c>
      <c r="C5" s="19">
        <v>466.1</v>
      </c>
      <c r="D5" s="17" t="s">
        <v>175</v>
      </c>
      <c r="E5" s="17" t="s">
        <v>244</v>
      </c>
      <c r="F5" s="17" t="s">
        <v>250</v>
      </c>
      <c r="G5" s="11" t="s">
        <v>29</v>
      </c>
      <c r="H5" s="11" t="s">
        <v>356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>
        <v>0.11</v>
      </c>
      <c r="AQ5" s="6"/>
      <c r="AR5" s="6"/>
      <c r="AS5" s="6"/>
      <c r="AT5" s="6"/>
      <c r="AU5" s="14">
        <v>41910</v>
      </c>
      <c r="AV5" s="6"/>
      <c r="AW5" s="7"/>
    </row>
    <row r="6" spans="1:49" s="4" customFormat="1" ht="120" customHeight="1" x14ac:dyDescent="0.25">
      <c r="A6" s="16" t="s">
        <v>38</v>
      </c>
      <c r="B6" s="17" t="s">
        <v>107</v>
      </c>
      <c r="C6" s="19">
        <v>466.1</v>
      </c>
      <c r="D6" s="17" t="s">
        <v>176</v>
      </c>
      <c r="E6" s="17" t="s">
        <v>244</v>
      </c>
      <c r="F6" s="17" t="s">
        <v>251</v>
      </c>
      <c r="G6" s="11" t="s">
        <v>29</v>
      </c>
      <c r="H6" s="11" t="s">
        <v>357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>
        <v>0.2</v>
      </c>
      <c r="AO6" s="6"/>
      <c r="AP6" s="6"/>
      <c r="AQ6" s="6"/>
      <c r="AR6" s="6"/>
      <c r="AS6" s="6"/>
      <c r="AT6" s="6"/>
      <c r="AU6" s="14">
        <v>41919</v>
      </c>
      <c r="AV6" s="6"/>
      <c r="AW6" s="7"/>
    </row>
    <row r="7" spans="1:49" s="4" customFormat="1" ht="120" customHeight="1" x14ac:dyDescent="0.25">
      <c r="A7" s="16" t="s">
        <v>39</v>
      </c>
      <c r="B7" s="17" t="s">
        <v>108</v>
      </c>
      <c r="C7" s="19">
        <v>466.1</v>
      </c>
      <c r="D7" s="17" t="s">
        <v>177</v>
      </c>
      <c r="E7" s="17" t="s">
        <v>35</v>
      </c>
      <c r="F7" s="17" t="s">
        <v>252</v>
      </c>
      <c r="G7" s="11" t="s">
        <v>29</v>
      </c>
      <c r="H7" s="11" t="s">
        <v>358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>
        <v>0.32</v>
      </c>
      <c r="AQ7" s="6"/>
      <c r="AR7" s="6"/>
      <c r="AS7" s="6"/>
      <c r="AT7" s="6"/>
      <c r="AU7" s="14">
        <v>41922</v>
      </c>
      <c r="AV7" s="6"/>
      <c r="AW7" s="7"/>
    </row>
    <row r="8" spans="1:49" s="24" customFormat="1" ht="151.5" customHeight="1" x14ac:dyDescent="0.25">
      <c r="A8" s="16" t="s">
        <v>40</v>
      </c>
      <c r="B8" s="17" t="s">
        <v>109</v>
      </c>
      <c r="C8" s="19">
        <v>466.1</v>
      </c>
      <c r="D8" s="17" t="s">
        <v>178</v>
      </c>
      <c r="E8" s="17" t="s">
        <v>245</v>
      </c>
      <c r="F8" s="17" t="s">
        <v>253</v>
      </c>
      <c r="G8" s="11" t="s">
        <v>372</v>
      </c>
      <c r="H8" s="11" t="s">
        <v>359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84" t="s">
        <v>559</v>
      </c>
      <c r="AC8" s="84">
        <v>1</v>
      </c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2">
        <v>41920</v>
      </c>
      <c r="AV8" s="84" t="s">
        <v>442</v>
      </c>
      <c r="AW8" s="23"/>
    </row>
    <row r="9" spans="1:49" s="24" customFormat="1" ht="120" customHeight="1" x14ac:dyDescent="0.25">
      <c r="A9" s="16" t="s">
        <v>41</v>
      </c>
      <c r="B9" s="17" t="s">
        <v>110</v>
      </c>
      <c r="C9" s="19">
        <v>466.1</v>
      </c>
      <c r="D9" s="17" t="s">
        <v>179</v>
      </c>
      <c r="E9" s="17" t="s">
        <v>245</v>
      </c>
      <c r="F9" s="17" t="s">
        <v>253</v>
      </c>
      <c r="G9" s="11" t="s">
        <v>374</v>
      </c>
      <c r="H9" s="11" t="s">
        <v>373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85"/>
      <c r="AC9" s="85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2">
        <v>41920</v>
      </c>
      <c r="AV9" s="85"/>
      <c r="AW9" s="23"/>
    </row>
    <row r="10" spans="1:49" s="4" customFormat="1" ht="120" customHeight="1" x14ac:dyDescent="0.25">
      <c r="A10" s="16" t="s">
        <v>412</v>
      </c>
      <c r="B10" s="17">
        <v>40866016</v>
      </c>
      <c r="C10" s="19">
        <v>466.1</v>
      </c>
      <c r="D10" s="17" t="s">
        <v>413</v>
      </c>
      <c r="E10" s="17" t="s">
        <v>27</v>
      </c>
      <c r="F10" s="17" t="s">
        <v>414</v>
      </c>
      <c r="G10" s="11" t="s">
        <v>415</v>
      </c>
      <c r="H10" s="11"/>
      <c r="I10" s="6"/>
      <c r="J10" s="6"/>
      <c r="K10" s="6"/>
      <c r="L10" s="6"/>
      <c r="M10" s="6"/>
      <c r="N10" s="6">
        <v>0.05</v>
      </c>
      <c r="O10" s="6"/>
      <c r="P10" s="6"/>
      <c r="Q10" s="6"/>
      <c r="R10" s="6"/>
      <c r="S10" s="6"/>
      <c r="T10" s="6">
        <v>1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14">
        <v>41867</v>
      </c>
      <c r="AV10" s="6"/>
      <c r="AW10" s="7"/>
    </row>
    <row r="11" spans="1:49" s="4" customFormat="1" ht="117.75" customHeight="1" x14ac:dyDescent="0.25">
      <c r="A11" s="16" t="s">
        <v>416</v>
      </c>
      <c r="B11" s="17">
        <v>40885402</v>
      </c>
      <c r="C11" s="19">
        <v>466.1</v>
      </c>
      <c r="D11" s="17" t="s">
        <v>417</v>
      </c>
      <c r="E11" s="17" t="s">
        <v>27</v>
      </c>
      <c r="F11" s="17" t="s">
        <v>418</v>
      </c>
      <c r="G11" s="11" t="s">
        <v>440</v>
      </c>
      <c r="H11" s="11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>
        <v>0.35</v>
      </c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14">
        <v>41868</v>
      </c>
      <c r="AV11" s="6"/>
      <c r="AW11" s="7"/>
    </row>
    <row r="12" spans="1:49" s="4" customFormat="1" ht="120" customHeight="1" x14ac:dyDescent="0.25">
      <c r="A12" s="16" t="s">
        <v>42</v>
      </c>
      <c r="B12" s="17" t="s">
        <v>111</v>
      </c>
      <c r="C12" s="19">
        <v>466.1</v>
      </c>
      <c r="D12" s="17" t="s">
        <v>180</v>
      </c>
      <c r="E12" s="17" t="s">
        <v>27</v>
      </c>
      <c r="F12" s="17" t="s">
        <v>254</v>
      </c>
      <c r="G12" s="11" t="s">
        <v>317</v>
      </c>
      <c r="H12" s="11" t="s">
        <v>30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>
        <v>0.2</v>
      </c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14">
        <v>41861</v>
      </c>
      <c r="AV12" s="6"/>
      <c r="AW12" s="7"/>
    </row>
    <row r="13" spans="1:49" s="4" customFormat="1" ht="120" customHeight="1" x14ac:dyDescent="0.25">
      <c r="A13" s="16" t="s">
        <v>43</v>
      </c>
      <c r="B13" s="17" t="s">
        <v>112</v>
      </c>
      <c r="C13" s="19">
        <v>466.1</v>
      </c>
      <c r="D13" s="17" t="s">
        <v>181</v>
      </c>
      <c r="E13" s="17" t="s">
        <v>27</v>
      </c>
      <c r="F13" s="17" t="s">
        <v>255</v>
      </c>
      <c r="G13" s="11" t="s">
        <v>318</v>
      </c>
      <c r="H13" s="11" t="s">
        <v>30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>
        <v>0.14000000000000001</v>
      </c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14">
        <v>41853</v>
      </c>
      <c r="AV13" s="6"/>
      <c r="AW13" s="7"/>
    </row>
    <row r="14" spans="1:49" s="4" customFormat="1" ht="179.25" customHeight="1" x14ac:dyDescent="0.25">
      <c r="A14" s="16" t="s">
        <v>44</v>
      </c>
      <c r="B14" s="17" t="s">
        <v>113</v>
      </c>
      <c r="C14" s="19">
        <v>466.1</v>
      </c>
      <c r="D14" s="17" t="s">
        <v>182</v>
      </c>
      <c r="E14" s="17" t="s">
        <v>27</v>
      </c>
      <c r="F14" s="17" t="s">
        <v>256</v>
      </c>
      <c r="G14" s="11" t="s">
        <v>319</v>
      </c>
      <c r="H14" s="11" t="s">
        <v>360</v>
      </c>
      <c r="I14" s="6"/>
      <c r="J14" s="6"/>
      <c r="K14" s="6"/>
      <c r="L14" s="6"/>
      <c r="M14" s="6"/>
      <c r="N14" s="6"/>
      <c r="O14" s="6"/>
      <c r="P14" s="75">
        <v>0.12</v>
      </c>
      <c r="Q14" s="6"/>
      <c r="R14" s="6"/>
      <c r="S14" s="6"/>
      <c r="T14" s="75">
        <v>1</v>
      </c>
      <c r="U14" s="6"/>
      <c r="V14" s="6"/>
      <c r="W14" s="6"/>
      <c r="X14" s="6"/>
      <c r="Y14" s="6"/>
      <c r="Z14" s="6"/>
      <c r="AA14" s="6"/>
      <c r="AB14" s="75" t="s">
        <v>443</v>
      </c>
      <c r="AC14" s="75">
        <v>1</v>
      </c>
      <c r="AD14" s="6"/>
      <c r="AE14" s="6"/>
      <c r="AF14" s="6"/>
      <c r="AG14" s="6"/>
      <c r="AH14" s="6"/>
      <c r="AI14" s="6"/>
      <c r="AJ14" s="75">
        <v>0.12</v>
      </c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14">
        <v>41912</v>
      </c>
      <c r="AV14" s="6" t="s">
        <v>444</v>
      </c>
      <c r="AW14" s="7"/>
    </row>
    <row r="15" spans="1:49" s="4" customFormat="1" ht="165" customHeight="1" x14ac:dyDescent="0.25">
      <c r="A15" s="16" t="s">
        <v>45</v>
      </c>
      <c r="B15" s="17" t="s">
        <v>114</v>
      </c>
      <c r="C15" s="19">
        <v>466.1</v>
      </c>
      <c r="D15" s="17" t="s">
        <v>183</v>
      </c>
      <c r="E15" s="17" t="s">
        <v>27</v>
      </c>
      <c r="F15" s="17" t="s">
        <v>257</v>
      </c>
      <c r="G15" s="11" t="s">
        <v>320</v>
      </c>
      <c r="H15" s="11" t="s">
        <v>361</v>
      </c>
      <c r="I15" s="6"/>
      <c r="J15" s="6"/>
      <c r="K15" s="6"/>
      <c r="L15" s="6"/>
      <c r="M15" s="6"/>
      <c r="N15" s="6"/>
      <c r="O15" s="6"/>
      <c r="P15" s="77"/>
      <c r="Q15" s="6"/>
      <c r="R15" s="6"/>
      <c r="S15" s="6"/>
      <c r="T15" s="77"/>
      <c r="U15" s="6"/>
      <c r="V15" s="6"/>
      <c r="W15" s="6"/>
      <c r="X15" s="6"/>
      <c r="Y15" s="6"/>
      <c r="Z15" s="6"/>
      <c r="AA15" s="6"/>
      <c r="AB15" s="77"/>
      <c r="AC15" s="77"/>
      <c r="AD15" s="6"/>
      <c r="AE15" s="6"/>
      <c r="AF15" s="6"/>
      <c r="AG15" s="6"/>
      <c r="AH15" s="6"/>
      <c r="AI15" s="6"/>
      <c r="AJ15" s="77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14">
        <v>41912</v>
      </c>
      <c r="AV15" s="6"/>
      <c r="AW15" s="7"/>
    </row>
    <row r="16" spans="1:49" s="4" customFormat="1" ht="120" customHeight="1" x14ac:dyDescent="0.25">
      <c r="A16" s="16" t="s">
        <v>46</v>
      </c>
      <c r="B16" s="17" t="s">
        <v>115</v>
      </c>
      <c r="C16" s="19">
        <v>466.1</v>
      </c>
      <c r="D16" s="17" t="s">
        <v>184</v>
      </c>
      <c r="E16" s="17" t="s">
        <v>27</v>
      </c>
      <c r="F16" s="17" t="s">
        <v>258</v>
      </c>
      <c r="G16" s="11" t="s">
        <v>321</v>
      </c>
      <c r="H16" s="11" t="s">
        <v>30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>
        <v>0.1</v>
      </c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14">
        <v>41859</v>
      </c>
      <c r="AV16" s="6"/>
      <c r="AW16" s="7"/>
    </row>
    <row r="17" spans="1:49" s="4" customFormat="1" ht="178.5" customHeight="1" x14ac:dyDescent="0.25">
      <c r="A17" s="16" t="s">
        <v>47</v>
      </c>
      <c r="B17" s="17" t="s">
        <v>116</v>
      </c>
      <c r="C17" s="19">
        <v>466.1</v>
      </c>
      <c r="D17" s="17" t="s">
        <v>185</v>
      </c>
      <c r="E17" s="17" t="s">
        <v>27</v>
      </c>
      <c r="F17" s="17" t="s">
        <v>259</v>
      </c>
      <c r="G17" s="11" t="s">
        <v>322</v>
      </c>
      <c r="H17" s="11" t="s">
        <v>362</v>
      </c>
      <c r="I17" s="6"/>
      <c r="J17" s="6"/>
      <c r="K17" s="6"/>
      <c r="L17" s="6"/>
      <c r="M17" s="6"/>
      <c r="N17" s="6"/>
      <c r="O17" s="6"/>
      <c r="P17" s="75">
        <v>0.5</v>
      </c>
      <c r="Q17" s="6"/>
      <c r="R17" s="6"/>
      <c r="S17" s="6"/>
      <c r="T17" s="75">
        <v>1</v>
      </c>
      <c r="U17" s="6"/>
      <c r="V17" s="6"/>
      <c r="W17" s="6"/>
      <c r="X17" s="6"/>
      <c r="Y17" s="6"/>
      <c r="Z17" s="6"/>
      <c r="AA17" s="6"/>
      <c r="AB17" s="75" t="s">
        <v>445</v>
      </c>
      <c r="AC17" s="75">
        <v>1</v>
      </c>
      <c r="AD17" s="6"/>
      <c r="AE17" s="6"/>
      <c r="AF17" s="6"/>
      <c r="AG17" s="6"/>
      <c r="AH17" s="6"/>
      <c r="AI17" s="6"/>
      <c r="AJ17" s="75">
        <v>0.3</v>
      </c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14">
        <v>41912</v>
      </c>
      <c r="AV17" s="6"/>
      <c r="AW17" s="7"/>
    </row>
    <row r="18" spans="1:49" s="4" customFormat="1" ht="196.5" customHeight="1" x14ac:dyDescent="0.25">
      <c r="A18" s="16" t="s">
        <v>48</v>
      </c>
      <c r="B18" s="17" t="s">
        <v>117</v>
      </c>
      <c r="C18" s="19">
        <v>466.1</v>
      </c>
      <c r="D18" s="17" t="s">
        <v>186</v>
      </c>
      <c r="E18" s="17" t="s">
        <v>27</v>
      </c>
      <c r="F18" s="17" t="s">
        <v>260</v>
      </c>
      <c r="G18" s="11" t="s">
        <v>323</v>
      </c>
      <c r="H18" s="11" t="s">
        <v>363</v>
      </c>
      <c r="I18" s="6"/>
      <c r="J18" s="6"/>
      <c r="K18" s="6"/>
      <c r="L18" s="6"/>
      <c r="M18" s="6"/>
      <c r="N18" s="6"/>
      <c r="O18" s="6"/>
      <c r="P18" s="77"/>
      <c r="Q18" s="6"/>
      <c r="R18" s="6"/>
      <c r="S18" s="6"/>
      <c r="T18" s="77"/>
      <c r="U18" s="6"/>
      <c r="V18" s="6"/>
      <c r="W18" s="6"/>
      <c r="X18" s="6"/>
      <c r="Y18" s="6"/>
      <c r="Z18" s="6"/>
      <c r="AA18" s="6"/>
      <c r="AB18" s="77"/>
      <c r="AC18" s="77"/>
      <c r="AD18" s="6"/>
      <c r="AE18" s="6"/>
      <c r="AF18" s="6"/>
      <c r="AG18" s="6"/>
      <c r="AH18" s="6"/>
      <c r="AI18" s="6"/>
      <c r="AJ18" s="77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14">
        <v>41914</v>
      </c>
      <c r="AV18" s="6"/>
      <c r="AW18" s="7"/>
    </row>
    <row r="19" spans="1:49" s="4" customFormat="1" ht="120" customHeight="1" x14ac:dyDescent="0.25">
      <c r="A19" s="16" t="s">
        <v>49</v>
      </c>
      <c r="B19" s="17" t="s">
        <v>118</v>
      </c>
      <c r="C19" s="19">
        <v>466.1</v>
      </c>
      <c r="D19" s="17" t="s">
        <v>187</v>
      </c>
      <c r="E19" s="17" t="s">
        <v>28</v>
      </c>
      <c r="F19" s="17" t="s">
        <v>261</v>
      </c>
      <c r="G19" s="11" t="s">
        <v>324</v>
      </c>
      <c r="H19" s="11" t="s">
        <v>30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75">
        <v>0.14000000000000001</v>
      </c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14">
        <v>41851</v>
      </c>
      <c r="AV19" s="6"/>
      <c r="AW19" s="7"/>
    </row>
    <row r="20" spans="1:49" s="4" customFormat="1" ht="120" customHeight="1" x14ac:dyDescent="0.25">
      <c r="A20" s="16" t="s">
        <v>50</v>
      </c>
      <c r="B20" s="17" t="s">
        <v>119</v>
      </c>
      <c r="C20" s="19">
        <v>466.1</v>
      </c>
      <c r="D20" s="17" t="s">
        <v>188</v>
      </c>
      <c r="E20" s="17" t="s">
        <v>28</v>
      </c>
      <c r="F20" s="17" t="s">
        <v>262</v>
      </c>
      <c r="G20" s="11" t="s">
        <v>325</v>
      </c>
      <c r="H20" s="11" t="s">
        <v>30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77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14">
        <v>41851</v>
      </c>
      <c r="AV20" s="6" t="s">
        <v>446</v>
      </c>
      <c r="AW20" s="7"/>
    </row>
    <row r="21" spans="1:49" s="4" customFormat="1" ht="198" x14ac:dyDescent="0.25">
      <c r="A21" s="16" t="s">
        <v>51</v>
      </c>
      <c r="B21" s="17" t="s">
        <v>120</v>
      </c>
      <c r="C21" s="19">
        <v>466.1</v>
      </c>
      <c r="D21" s="17" t="s">
        <v>189</v>
      </c>
      <c r="E21" s="17" t="s">
        <v>28</v>
      </c>
      <c r="F21" s="17" t="s">
        <v>263</v>
      </c>
      <c r="G21" s="11" t="s">
        <v>375</v>
      </c>
      <c r="H21" s="11" t="s">
        <v>30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75">
        <v>0.17</v>
      </c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14">
        <v>41853</v>
      </c>
      <c r="AV21" s="6" t="s">
        <v>447</v>
      </c>
      <c r="AW21" s="7"/>
    </row>
    <row r="22" spans="1:49" s="4" customFormat="1" ht="120" customHeight="1" x14ac:dyDescent="0.25">
      <c r="A22" s="16" t="s">
        <v>75</v>
      </c>
      <c r="B22" s="17" t="s">
        <v>144</v>
      </c>
      <c r="C22" s="19">
        <v>466.1</v>
      </c>
      <c r="D22" s="17" t="s">
        <v>213</v>
      </c>
      <c r="E22" s="17" t="s">
        <v>28</v>
      </c>
      <c r="F22" s="17" t="s">
        <v>287</v>
      </c>
      <c r="G22" s="11" t="s">
        <v>342</v>
      </c>
      <c r="H22" s="11" t="s">
        <v>30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77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14">
        <v>41858</v>
      </c>
      <c r="AV22" s="6" t="s">
        <v>448</v>
      </c>
      <c r="AW22" s="7"/>
    </row>
    <row r="23" spans="1:49" s="4" customFormat="1" ht="409.5" x14ac:dyDescent="0.25">
      <c r="A23" s="16" t="s">
        <v>52</v>
      </c>
      <c r="B23" s="17" t="s">
        <v>121</v>
      </c>
      <c r="C23" s="19">
        <v>466.1</v>
      </c>
      <c r="D23" s="17" t="s">
        <v>190</v>
      </c>
      <c r="E23" s="17" t="s">
        <v>28</v>
      </c>
      <c r="F23" s="17" t="s">
        <v>264</v>
      </c>
      <c r="G23" s="11" t="s">
        <v>376</v>
      </c>
      <c r="H23" s="11" t="s">
        <v>377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>
        <v>0.26</v>
      </c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14">
        <v>41916</v>
      </c>
      <c r="AV23" s="6" t="s">
        <v>449</v>
      </c>
      <c r="AW23" s="7"/>
    </row>
    <row r="24" spans="1:49" s="4" customFormat="1" ht="152.25" customHeight="1" x14ac:dyDescent="0.25">
      <c r="A24" s="16" t="s">
        <v>53</v>
      </c>
      <c r="B24" s="17" t="s">
        <v>122</v>
      </c>
      <c r="C24" s="19">
        <v>466.1</v>
      </c>
      <c r="D24" s="17" t="s">
        <v>191</v>
      </c>
      <c r="E24" s="17" t="s">
        <v>246</v>
      </c>
      <c r="F24" s="17" t="s">
        <v>265</v>
      </c>
      <c r="G24" s="11" t="s">
        <v>326</v>
      </c>
      <c r="H24" s="11" t="s">
        <v>364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 t="s">
        <v>450</v>
      </c>
      <c r="AI24" s="6"/>
      <c r="AJ24" s="6">
        <v>0.18</v>
      </c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14">
        <v>41916</v>
      </c>
      <c r="AV24" s="6"/>
      <c r="AW24" s="7"/>
    </row>
    <row r="25" spans="1:49" s="4" customFormat="1" ht="120" customHeight="1" x14ac:dyDescent="0.25">
      <c r="A25" s="16" t="s">
        <v>54</v>
      </c>
      <c r="B25" s="17" t="s">
        <v>123</v>
      </c>
      <c r="C25" s="19">
        <v>466.1</v>
      </c>
      <c r="D25" s="17" t="s">
        <v>192</v>
      </c>
      <c r="E25" s="17" t="s">
        <v>28</v>
      </c>
      <c r="F25" s="17" t="s">
        <v>266</v>
      </c>
      <c r="G25" s="11" t="s">
        <v>327</v>
      </c>
      <c r="H25" s="11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>
        <v>0.23</v>
      </c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14">
        <v>41855</v>
      </c>
      <c r="AV25" s="6"/>
      <c r="AW25" s="7"/>
    </row>
    <row r="26" spans="1:49" s="4" customFormat="1" ht="214.5" customHeight="1" x14ac:dyDescent="0.25">
      <c r="A26" s="16" t="s">
        <v>55</v>
      </c>
      <c r="B26" s="17" t="s">
        <v>124</v>
      </c>
      <c r="C26" s="19">
        <v>466.1</v>
      </c>
      <c r="D26" s="17" t="s">
        <v>193</v>
      </c>
      <c r="E26" s="17" t="s">
        <v>28</v>
      </c>
      <c r="F26" s="17" t="s">
        <v>267</v>
      </c>
      <c r="G26" s="11" t="s">
        <v>378</v>
      </c>
      <c r="H26" s="11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>
        <v>0.08</v>
      </c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14">
        <v>41913</v>
      </c>
      <c r="AV26" s="6" t="s">
        <v>451</v>
      </c>
      <c r="AW26" s="7"/>
    </row>
    <row r="27" spans="1:49" s="4" customFormat="1" ht="120" customHeight="1" x14ac:dyDescent="0.25">
      <c r="A27" s="16" t="s">
        <v>56</v>
      </c>
      <c r="B27" s="17" t="s">
        <v>125</v>
      </c>
      <c r="C27" s="19">
        <v>466.1</v>
      </c>
      <c r="D27" s="17" t="s">
        <v>194</v>
      </c>
      <c r="E27" s="17" t="s">
        <v>28</v>
      </c>
      <c r="F27" s="17" t="s">
        <v>268</v>
      </c>
      <c r="G27" s="11" t="s">
        <v>328</v>
      </c>
      <c r="H27" s="11" t="s">
        <v>30</v>
      </c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>
        <v>0.18</v>
      </c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14">
        <v>41851</v>
      </c>
      <c r="AV27" s="6"/>
      <c r="AW27" s="7"/>
    </row>
    <row r="28" spans="1:49" s="4" customFormat="1" ht="409.5" x14ac:dyDescent="0.25">
      <c r="A28" s="16" t="s">
        <v>60</v>
      </c>
      <c r="B28" s="17" t="s">
        <v>129</v>
      </c>
      <c r="C28" s="19">
        <v>466.1</v>
      </c>
      <c r="D28" s="17" t="s">
        <v>198</v>
      </c>
      <c r="E28" s="17" t="s">
        <v>28</v>
      </c>
      <c r="F28" s="17" t="s">
        <v>272</v>
      </c>
      <c r="G28" s="11" t="s">
        <v>381</v>
      </c>
      <c r="H28" s="11" t="s">
        <v>382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75" t="s">
        <v>557</v>
      </c>
      <c r="AI28" s="6"/>
      <c r="AJ28" s="75">
        <v>0.27</v>
      </c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14">
        <v>41912</v>
      </c>
      <c r="AV28" s="6" t="s">
        <v>452</v>
      </c>
      <c r="AW28" s="7"/>
    </row>
    <row r="29" spans="1:49" s="4" customFormat="1" ht="120" customHeight="1" x14ac:dyDescent="0.25">
      <c r="A29" s="16" t="s">
        <v>71</v>
      </c>
      <c r="B29" s="17" t="s">
        <v>140</v>
      </c>
      <c r="C29" s="19">
        <v>466.1</v>
      </c>
      <c r="D29" s="17" t="s">
        <v>209</v>
      </c>
      <c r="E29" s="17" t="s">
        <v>28</v>
      </c>
      <c r="F29" s="17" t="s">
        <v>283</v>
      </c>
      <c r="G29" s="11" t="s">
        <v>338</v>
      </c>
      <c r="H29" s="11" t="s">
        <v>368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76"/>
      <c r="AI29" s="6"/>
      <c r="AJ29" s="7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14">
        <v>41916</v>
      </c>
      <c r="AV29" s="6" t="s">
        <v>453</v>
      </c>
      <c r="AW29" s="7"/>
    </row>
    <row r="30" spans="1:49" s="4" customFormat="1" ht="120" customHeight="1" x14ac:dyDescent="0.25">
      <c r="A30" s="16" t="s">
        <v>72</v>
      </c>
      <c r="B30" s="17" t="s">
        <v>141</v>
      </c>
      <c r="C30" s="19">
        <v>466.1</v>
      </c>
      <c r="D30" s="17" t="s">
        <v>210</v>
      </c>
      <c r="E30" s="17" t="s">
        <v>28</v>
      </c>
      <c r="F30" s="17" t="s">
        <v>284</v>
      </c>
      <c r="G30" s="11" t="s">
        <v>339</v>
      </c>
      <c r="H30" s="11" t="s">
        <v>368</v>
      </c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77"/>
      <c r="AI30" s="6"/>
      <c r="AJ30" s="77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14">
        <v>41916</v>
      </c>
      <c r="AV30" s="6"/>
      <c r="AW30" s="7"/>
    </row>
    <row r="31" spans="1:49" s="4" customFormat="1" ht="120" customHeight="1" x14ac:dyDescent="0.25">
      <c r="A31" s="16" t="s">
        <v>57</v>
      </c>
      <c r="B31" s="17" t="s">
        <v>126</v>
      </c>
      <c r="C31" s="19">
        <v>466.1</v>
      </c>
      <c r="D31" s="17" t="s">
        <v>195</v>
      </c>
      <c r="E31" s="17" t="s">
        <v>246</v>
      </c>
      <c r="F31" s="17" t="s">
        <v>269</v>
      </c>
      <c r="G31" s="11" t="s">
        <v>329</v>
      </c>
      <c r="H31" s="11" t="s">
        <v>30</v>
      </c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>
        <v>3.5000000000000003E-2</v>
      </c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14">
        <v>41854</v>
      </c>
      <c r="AV31" s="6"/>
      <c r="AW31" s="7"/>
    </row>
    <row r="32" spans="1:49" s="4" customFormat="1" ht="186" customHeight="1" x14ac:dyDescent="0.25">
      <c r="A32" s="16" t="s">
        <v>58</v>
      </c>
      <c r="B32" s="17" t="s">
        <v>127</v>
      </c>
      <c r="C32" s="19">
        <v>466.1</v>
      </c>
      <c r="D32" s="17" t="s">
        <v>196</v>
      </c>
      <c r="E32" s="17" t="s">
        <v>28</v>
      </c>
      <c r="F32" s="17" t="s">
        <v>270</v>
      </c>
      <c r="G32" s="11" t="s">
        <v>330</v>
      </c>
      <c r="H32" s="11" t="s">
        <v>379</v>
      </c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>
        <v>0.14000000000000001</v>
      </c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14">
        <v>41922</v>
      </c>
      <c r="AV32" s="6" t="s">
        <v>454</v>
      </c>
      <c r="AW32" s="7"/>
    </row>
    <row r="33" spans="1:49" s="4" customFormat="1" ht="234" x14ac:dyDescent="0.25">
      <c r="A33" s="16" t="s">
        <v>59</v>
      </c>
      <c r="B33" s="17" t="s">
        <v>128</v>
      </c>
      <c r="C33" s="19">
        <v>466.1</v>
      </c>
      <c r="D33" s="17" t="s">
        <v>197</v>
      </c>
      <c r="E33" s="17" t="s">
        <v>28</v>
      </c>
      <c r="F33" s="17" t="s">
        <v>271</v>
      </c>
      <c r="G33" s="11" t="s">
        <v>380</v>
      </c>
      <c r="H33" s="11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>
        <v>0.33</v>
      </c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14">
        <v>41851</v>
      </c>
      <c r="AV33" s="6" t="s">
        <v>455</v>
      </c>
      <c r="AW33" s="7"/>
    </row>
    <row r="34" spans="1:49" s="4" customFormat="1" ht="120" customHeight="1" x14ac:dyDescent="0.25">
      <c r="A34" s="16" t="s">
        <v>63</v>
      </c>
      <c r="B34" s="17" t="s">
        <v>132</v>
      </c>
      <c r="C34" s="19">
        <v>466.1</v>
      </c>
      <c r="D34" s="17" t="s">
        <v>201</v>
      </c>
      <c r="E34" s="17" t="s">
        <v>28</v>
      </c>
      <c r="F34" s="17" t="s">
        <v>275</v>
      </c>
      <c r="G34" s="11" t="s">
        <v>333</v>
      </c>
      <c r="H34" s="11" t="s">
        <v>367</v>
      </c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75" t="s">
        <v>456</v>
      </c>
      <c r="AI34" s="6"/>
      <c r="AJ34" s="75">
        <v>0.48</v>
      </c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14">
        <v>41919</v>
      </c>
      <c r="AV34" s="6"/>
      <c r="AW34" s="7"/>
    </row>
    <row r="35" spans="1:49" s="4" customFormat="1" ht="120" customHeight="1" x14ac:dyDescent="0.25">
      <c r="A35" s="16" t="s">
        <v>61</v>
      </c>
      <c r="B35" s="17" t="s">
        <v>130</v>
      </c>
      <c r="C35" s="19">
        <v>466.1</v>
      </c>
      <c r="D35" s="17" t="s">
        <v>199</v>
      </c>
      <c r="E35" s="17" t="s">
        <v>28</v>
      </c>
      <c r="F35" s="17" t="s">
        <v>273</v>
      </c>
      <c r="G35" s="11" t="s">
        <v>331</v>
      </c>
      <c r="H35" s="11" t="s">
        <v>365</v>
      </c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77"/>
      <c r="AI35" s="6"/>
      <c r="AJ35" s="7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14">
        <v>41919</v>
      </c>
      <c r="AV35" s="6" t="s">
        <v>457</v>
      </c>
      <c r="AW35" s="7"/>
    </row>
    <row r="36" spans="1:49" s="4" customFormat="1" ht="120" customHeight="1" x14ac:dyDescent="0.25">
      <c r="A36" s="16" t="s">
        <v>79</v>
      </c>
      <c r="B36" s="17" t="s">
        <v>148</v>
      </c>
      <c r="C36" s="19">
        <v>466.1</v>
      </c>
      <c r="D36" s="17" t="s">
        <v>217</v>
      </c>
      <c r="E36" s="17" t="s">
        <v>28</v>
      </c>
      <c r="F36" s="17" t="s">
        <v>291</v>
      </c>
      <c r="G36" s="11" t="s">
        <v>345</v>
      </c>
      <c r="H36" s="11" t="s">
        <v>30</v>
      </c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77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14">
        <v>41854</v>
      </c>
      <c r="AV36" s="6" t="s">
        <v>457</v>
      </c>
      <c r="AW36" s="7"/>
    </row>
    <row r="37" spans="1:49" s="4" customFormat="1" ht="120" customHeight="1" x14ac:dyDescent="0.25">
      <c r="A37" s="16" t="s">
        <v>62</v>
      </c>
      <c r="B37" s="17" t="s">
        <v>131</v>
      </c>
      <c r="C37" s="19">
        <v>466.1</v>
      </c>
      <c r="D37" s="17" t="s">
        <v>200</v>
      </c>
      <c r="E37" s="17" t="s">
        <v>28</v>
      </c>
      <c r="F37" s="17" t="s">
        <v>274</v>
      </c>
      <c r="G37" s="11" t="s">
        <v>332</v>
      </c>
      <c r="H37" s="11" t="s">
        <v>366</v>
      </c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 t="s">
        <v>456</v>
      </c>
      <c r="AI37" s="6"/>
      <c r="AJ37" s="6">
        <v>0.4</v>
      </c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14">
        <v>41912</v>
      </c>
      <c r="AV37" s="6"/>
      <c r="AW37" s="7"/>
    </row>
    <row r="38" spans="1:49" s="4" customFormat="1" ht="120" customHeight="1" x14ac:dyDescent="0.25">
      <c r="A38" s="16" t="s">
        <v>64</v>
      </c>
      <c r="B38" s="17" t="s">
        <v>133</v>
      </c>
      <c r="C38" s="19">
        <v>466.1</v>
      </c>
      <c r="D38" s="17" t="s">
        <v>202</v>
      </c>
      <c r="E38" s="17" t="s">
        <v>28</v>
      </c>
      <c r="F38" s="17" t="s">
        <v>276</v>
      </c>
      <c r="G38" s="11" t="s">
        <v>334</v>
      </c>
      <c r="H38" s="11" t="s">
        <v>30</v>
      </c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>
        <v>0.56000000000000005</v>
      </c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14">
        <v>41854</v>
      </c>
      <c r="AV38" s="6"/>
      <c r="AW38" s="7"/>
    </row>
    <row r="39" spans="1:49" s="4" customFormat="1" ht="120" customHeight="1" x14ac:dyDescent="0.25">
      <c r="A39" s="16" t="s">
        <v>65</v>
      </c>
      <c r="B39" s="17" t="s">
        <v>134</v>
      </c>
      <c r="C39" s="19">
        <v>466.1</v>
      </c>
      <c r="D39" s="17" t="s">
        <v>203</v>
      </c>
      <c r="E39" s="17" t="s">
        <v>28</v>
      </c>
      <c r="F39" s="17" t="s">
        <v>277</v>
      </c>
      <c r="G39" s="11" t="s">
        <v>383</v>
      </c>
      <c r="H39" s="11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75">
        <v>0.56000000000000005</v>
      </c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14">
        <v>41854</v>
      </c>
      <c r="AV39" s="6"/>
      <c r="AW39" s="7"/>
    </row>
    <row r="40" spans="1:49" s="4" customFormat="1" ht="120" customHeight="1" x14ac:dyDescent="0.25">
      <c r="A40" s="16" t="s">
        <v>66</v>
      </c>
      <c r="B40" s="17" t="s">
        <v>135</v>
      </c>
      <c r="C40" s="19">
        <v>466.1</v>
      </c>
      <c r="D40" s="17" t="s">
        <v>204</v>
      </c>
      <c r="E40" s="17" t="s">
        <v>28</v>
      </c>
      <c r="F40" s="17" t="s">
        <v>278</v>
      </c>
      <c r="G40" s="11" t="s">
        <v>384</v>
      </c>
      <c r="H40" s="11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77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14">
        <v>41854</v>
      </c>
      <c r="AV40" s="6" t="s">
        <v>459</v>
      </c>
      <c r="AW40" s="7"/>
    </row>
    <row r="41" spans="1:49" s="4" customFormat="1" ht="120" customHeight="1" x14ac:dyDescent="0.25">
      <c r="A41" s="16" t="s">
        <v>67</v>
      </c>
      <c r="B41" s="17" t="s">
        <v>136</v>
      </c>
      <c r="C41" s="19">
        <v>466.1</v>
      </c>
      <c r="D41" s="17" t="s">
        <v>205</v>
      </c>
      <c r="E41" s="17" t="s">
        <v>28</v>
      </c>
      <c r="F41" s="17" t="s">
        <v>279</v>
      </c>
      <c r="G41" s="11" t="s">
        <v>335</v>
      </c>
      <c r="H41" s="11" t="s">
        <v>30</v>
      </c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75">
        <v>0.22</v>
      </c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14">
        <v>41854</v>
      </c>
      <c r="AV41" s="6" t="s">
        <v>460</v>
      </c>
      <c r="AW41" s="7"/>
    </row>
    <row r="42" spans="1:49" s="4" customFormat="1" ht="118.5" customHeight="1" x14ac:dyDescent="0.25">
      <c r="A42" s="16" t="s">
        <v>534</v>
      </c>
      <c r="B42" s="17">
        <v>40887001</v>
      </c>
      <c r="C42" s="19">
        <v>466.1</v>
      </c>
      <c r="D42" s="17" t="s">
        <v>535</v>
      </c>
      <c r="E42" s="17" t="s">
        <v>28</v>
      </c>
      <c r="F42" s="17" t="s">
        <v>536</v>
      </c>
      <c r="G42" s="11" t="s">
        <v>548</v>
      </c>
      <c r="H42" s="11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7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14">
        <v>41872</v>
      </c>
      <c r="AV42" s="6" t="s">
        <v>556</v>
      </c>
      <c r="AW42" s="7"/>
    </row>
    <row r="43" spans="1:49" s="4" customFormat="1" ht="120" customHeight="1" x14ac:dyDescent="0.25">
      <c r="A43" s="16" t="s">
        <v>102</v>
      </c>
      <c r="B43" s="17" t="s">
        <v>171</v>
      </c>
      <c r="C43" s="19">
        <v>466.1</v>
      </c>
      <c r="D43" s="17" t="s">
        <v>240</v>
      </c>
      <c r="E43" s="17" t="s">
        <v>28</v>
      </c>
      <c r="F43" s="17" t="s">
        <v>314</v>
      </c>
      <c r="G43" s="11" t="s">
        <v>355</v>
      </c>
      <c r="H43" s="11" t="s">
        <v>30</v>
      </c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7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14">
        <v>41866</v>
      </c>
      <c r="AV43" s="6" t="s">
        <v>461</v>
      </c>
      <c r="AW43" s="7"/>
    </row>
    <row r="44" spans="1:49" s="4" customFormat="1" ht="120" customHeight="1" x14ac:dyDescent="0.25">
      <c r="A44" s="16" t="s">
        <v>68</v>
      </c>
      <c r="B44" s="17" t="s">
        <v>137</v>
      </c>
      <c r="C44" s="19">
        <v>466.1</v>
      </c>
      <c r="D44" s="17" t="s">
        <v>206</v>
      </c>
      <c r="E44" s="17" t="s">
        <v>28</v>
      </c>
      <c r="F44" s="17" t="s">
        <v>280</v>
      </c>
      <c r="G44" s="11" t="s">
        <v>385</v>
      </c>
      <c r="H44" s="11" t="s">
        <v>30</v>
      </c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77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14">
        <v>41854</v>
      </c>
      <c r="AV44" s="6" t="s">
        <v>458</v>
      </c>
      <c r="AW44" s="7"/>
    </row>
    <row r="45" spans="1:49" s="4" customFormat="1" ht="120" customHeight="1" x14ac:dyDescent="0.25">
      <c r="A45" s="16" t="s">
        <v>69</v>
      </c>
      <c r="B45" s="17" t="s">
        <v>138</v>
      </c>
      <c r="C45" s="19">
        <v>466.1</v>
      </c>
      <c r="D45" s="17" t="s">
        <v>207</v>
      </c>
      <c r="E45" s="17" t="s">
        <v>28</v>
      </c>
      <c r="F45" s="17" t="s">
        <v>281</v>
      </c>
      <c r="G45" s="11" t="s">
        <v>336</v>
      </c>
      <c r="H45" s="11" t="s">
        <v>30</v>
      </c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>
        <v>3.5000000000000003E-2</v>
      </c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14">
        <v>41854</v>
      </c>
      <c r="AV45" s="6" t="s">
        <v>462</v>
      </c>
      <c r="AW45" s="7"/>
    </row>
    <row r="46" spans="1:49" s="4" customFormat="1" ht="120" customHeight="1" x14ac:dyDescent="0.25">
      <c r="A46" s="16" t="s">
        <v>70</v>
      </c>
      <c r="B46" s="17" t="s">
        <v>139</v>
      </c>
      <c r="C46" s="19">
        <v>466.1</v>
      </c>
      <c r="D46" s="17" t="s">
        <v>208</v>
      </c>
      <c r="E46" s="17" t="s">
        <v>28</v>
      </c>
      <c r="F46" s="17" t="s">
        <v>282</v>
      </c>
      <c r="G46" s="11" t="s">
        <v>337</v>
      </c>
      <c r="H46" s="11" t="s">
        <v>30</v>
      </c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>
        <v>0.31</v>
      </c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14">
        <v>41852</v>
      </c>
      <c r="AV46" s="6"/>
      <c r="AW46" s="7"/>
    </row>
    <row r="47" spans="1:49" s="4" customFormat="1" ht="118.5" customHeight="1" x14ac:dyDescent="0.25">
      <c r="A47" s="16" t="s">
        <v>527</v>
      </c>
      <c r="B47" s="17">
        <v>40885881</v>
      </c>
      <c r="C47" s="19">
        <v>466.1</v>
      </c>
      <c r="D47" s="17" t="s">
        <v>528</v>
      </c>
      <c r="E47" s="17" t="s">
        <v>28</v>
      </c>
      <c r="F47" s="17" t="s">
        <v>529</v>
      </c>
      <c r="G47" s="11" t="s">
        <v>547</v>
      </c>
      <c r="H47" s="11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>
        <v>0.06</v>
      </c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14">
        <v>41867</v>
      </c>
      <c r="AV47" s="6" t="s">
        <v>555</v>
      </c>
      <c r="AW47" s="7"/>
    </row>
    <row r="48" spans="1:49" s="4" customFormat="1" ht="120" customHeight="1" x14ac:dyDescent="0.25">
      <c r="A48" s="16" t="s">
        <v>73</v>
      </c>
      <c r="B48" s="17" t="s">
        <v>142</v>
      </c>
      <c r="C48" s="19">
        <v>466.1</v>
      </c>
      <c r="D48" s="17" t="s">
        <v>211</v>
      </c>
      <c r="E48" s="17" t="s">
        <v>28</v>
      </c>
      <c r="F48" s="17" t="s">
        <v>285</v>
      </c>
      <c r="G48" s="11" t="s">
        <v>340</v>
      </c>
      <c r="H48" s="11" t="s">
        <v>30</v>
      </c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>
        <v>0.14000000000000001</v>
      </c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14">
        <v>41854</v>
      </c>
      <c r="AV48" s="6"/>
      <c r="AW48" s="7"/>
    </row>
    <row r="49" spans="1:49" s="4" customFormat="1" ht="120" customHeight="1" x14ac:dyDescent="0.25">
      <c r="A49" s="16" t="s">
        <v>74</v>
      </c>
      <c r="B49" s="17" t="s">
        <v>143</v>
      </c>
      <c r="C49" s="19">
        <v>466.1</v>
      </c>
      <c r="D49" s="17" t="s">
        <v>212</v>
      </c>
      <c r="E49" s="17" t="s">
        <v>28</v>
      </c>
      <c r="F49" s="17" t="s">
        <v>286</v>
      </c>
      <c r="G49" s="11" t="s">
        <v>341</v>
      </c>
      <c r="H49" s="11" t="s">
        <v>30</v>
      </c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>
        <v>0.48</v>
      </c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14">
        <v>41862</v>
      </c>
      <c r="AV49" s="6"/>
      <c r="AW49" s="7"/>
    </row>
    <row r="50" spans="1:49" s="4" customFormat="1" ht="120" customHeight="1" x14ac:dyDescent="0.25">
      <c r="A50" s="16" t="s">
        <v>76</v>
      </c>
      <c r="B50" s="17" t="s">
        <v>145</v>
      </c>
      <c r="C50" s="19">
        <v>466.1</v>
      </c>
      <c r="D50" s="17" t="s">
        <v>214</v>
      </c>
      <c r="E50" s="17" t="s">
        <v>28</v>
      </c>
      <c r="F50" s="17" t="s">
        <v>288</v>
      </c>
      <c r="G50" s="11" t="s">
        <v>343</v>
      </c>
      <c r="H50" s="11" t="s">
        <v>30</v>
      </c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>
        <v>0.2</v>
      </c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14">
        <v>41858</v>
      </c>
      <c r="AV50" s="6"/>
      <c r="AW50" s="7"/>
    </row>
    <row r="51" spans="1:49" s="4" customFormat="1" ht="120" customHeight="1" x14ac:dyDescent="0.25">
      <c r="A51" s="16" t="s">
        <v>85</v>
      </c>
      <c r="B51" s="17" t="s">
        <v>154</v>
      </c>
      <c r="C51" s="19">
        <v>466.1</v>
      </c>
      <c r="D51" s="17" t="s">
        <v>223</v>
      </c>
      <c r="E51" s="17" t="s">
        <v>28</v>
      </c>
      <c r="F51" s="17" t="s">
        <v>297</v>
      </c>
      <c r="G51" s="11" t="s">
        <v>348</v>
      </c>
      <c r="H51" s="11" t="s">
        <v>30</v>
      </c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>
        <v>0.05</v>
      </c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14">
        <v>41861</v>
      </c>
      <c r="AV51" s="6" t="s">
        <v>463</v>
      </c>
      <c r="AW51" s="7"/>
    </row>
    <row r="52" spans="1:49" s="4" customFormat="1" ht="120" customHeight="1" x14ac:dyDescent="0.25">
      <c r="A52" s="16" t="s">
        <v>77</v>
      </c>
      <c r="B52" s="17" t="s">
        <v>146</v>
      </c>
      <c r="C52" s="19">
        <v>466.1</v>
      </c>
      <c r="D52" s="17" t="s">
        <v>215</v>
      </c>
      <c r="E52" s="17" t="s">
        <v>28</v>
      </c>
      <c r="F52" s="17" t="s">
        <v>289</v>
      </c>
      <c r="G52" s="11" t="s">
        <v>344</v>
      </c>
      <c r="H52" s="11" t="s">
        <v>30</v>
      </c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>
        <v>0.3</v>
      </c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14">
        <v>41855</v>
      </c>
      <c r="AV52" s="6"/>
      <c r="AW52" s="7"/>
    </row>
    <row r="53" spans="1:49" s="4" customFormat="1" ht="102.75" customHeight="1" x14ac:dyDescent="0.25">
      <c r="A53" s="16" t="s">
        <v>78</v>
      </c>
      <c r="B53" s="17" t="s">
        <v>147</v>
      </c>
      <c r="C53" s="19">
        <v>466.1</v>
      </c>
      <c r="D53" s="17" t="s">
        <v>216</v>
      </c>
      <c r="E53" s="17" t="s">
        <v>28</v>
      </c>
      <c r="F53" s="17" t="s">
        <v>290</v>
      </c>
      <c r="G53" s="11" t="s">
        <v>386</v>
      </c>
      <c r="H53" s="11" t="s">
        <v>30</v>
      </c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>
        <v>0.01</v>
      </c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14">
        <v>41855</v>
      </c>
      <c r="AV53" s="6" t="s">
        <v>464</v>
      </c>
      <c r="AW53" s="7"/>
    </row>
    <row r="54" spans="1:49" s="4" customFormat="1" ht="120" customHeight="1" x14ac:dyDescent="0.25">
      <c r="A54" s="16" t="s">
        <v>80</v>
      </c>
      <c r="B54" s="17" t="s">
        <v>149</v>
      </c>
      <c r="C54" s="19">
        <v>466.1</v>
      </c>
      <c r="D54" s="17" t="s">
        <v>218</v>
      </c>
      <c r="E54" s="17" t="s">
        <v>28</v>
      </c>
      <c r="F54" s="17" t="s">
        <v>292</v>
      </c>
      <c r="G54" s="11" t="s">
        <v>387</v>
      </c>
      <c r="H54" s="11" t="s">
        <v>30</v>
      </c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>
        <v>0.46</v>
      </c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14">
        <v>41858</v>
      </c>
      <c r="AV54" s="6"/>
      <c r="AW54" s="7"/>
    </row>
    <row r="55" spans="1:49" s="4" customFormat="1" ht="120" customHeight="1" x14ac:dyDescent="0.25">
      <c r="A55" s="16" t="s">
        <v>81</v>
      </c>
      <c r="B55" s="17" t="s">
        <v>150</v>
      </c>
      <c r="C55" s="19">
        <v>466.1</v>
      </c>
      <c r="D55" s="17" t="s">
        <v>219</v>
      </c>
      <c r="E55" s="17" t="s">
        <v>28</v>
      </c>
      <c r="F55" s="17" t="s">
        <v>293</v>
      </c>
      <c r="G55" s="11" t="s">
        <v>346</v>
      </c>
      <c r="H55" s="11" t="s">
        <v>30</v>
      </c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>
        <v>0.06</v>
      </c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14">
        <v>41859</v>
      </c>
      <c r="AV55" s="6"/>
      <c r="AW55" s="7"/>
    </row>
    <row r="56" spans="1:49" s="4" customFormat="1" ht="120" customHeight="1" x14ac:dyDescent="0.25">
      <c r="A56" s="16" t="s">
        <v>82</v>
      </c>
      <c r="B56" s="17" t="s">
        <v>151</v>
      </c>
      <c r="C56" s="19">
        <v>466.1</v>
      </c>
      <c r="D56" s="17" t="s">
        <v>220</v>
      </c>
      <c r="E56" s="17" t="s">
        <v>28</v>
      </c>
      <c r="F56" s="17" t="s">
        <v>294</v>
      </c>
      <c r="G56" s="11" t="s">
        <v>347</v>
      </c>
      <c r="H56" s="11" t="s">
        <v>30</v>
      </c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>
        <v>0.2</v>
      </c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14">
        <v>41858</v>
      </c>
      <c r="AV56" s="6"/>
      <c r="AW56" s="7"/>
    </row>
    <row r="57" spans="1:49" s="4" customFormat="1" ht="120" customHeight="1" x14ac:dyDescent="0.25">
      <c r="A57" s="16" t="s">
        <v>83</v>
      </c>
      <c r="B57" s="17" t="s">
        <v>152</v>
      </c>
      <c r="C57" s="19">
        <v>466.1</v>
      </c>
      <c r="D57" s="17" t="s">
        <v>221</v>
      </c>
      <c r="E57" s="17" t="s">
        <v>28</v>
      </c>
      <c r="F57" s="17" t="s">
        <v>295</v>
      </c>
      <c r="G57" s="11" t="s">
        <v>388</v>
      </c>
      <c r="H57" s="11" t="s">
        <v>30</v>
      </c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>
        <v>0.1</v>
      </c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14">
        <v>41858</v>
      </c>
      <c r="AV57" s="6"/>
      <c r="AW57" s="7"/>
    </row>
    <row r="58" spans="1:49" s="4" customFormat="1" ht="120" customHeight="1" x14ac:dyDescent="0.25">
      <c r="A58" s="16" t="s">
        <v>84</v>
      </c>
      <c r="B58" s="17" t="s">
        <v>153</v>
      </c>
      <c r="C58" s="19">
        <v>466.1</v>
      </c>
      <c r="D58" s="17" t="s">
        <v>222</v>
      </c>
      <c r="E58" s="17" t="s">
        <v>28</v>
      </c>
      <c r="F58" s="17" t="s">
        <v>296</v>
      </c>
      <c r="G58" s="11" t="s">
        <v>29</v>
      </c>
      <c r="H58" s="11" t="s">
        <v>369</v>
      </c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>
        <v>0.2</v>
      </c>
      <c r="AO58" s="6"/>
      <c r="AP58" s="6"/>
      <c r="AQ58" s="6"/>
      <c r="AR58" s="6"/>
      <c r="AS58" s="6"/>
      <c r="AT58" s="6"/>
      <c r="AU58" s="14">
        <v>41919</v>
      </c>
      <c r="AV58" s="6"/>
      <c r="AW58" s="7"/>
    </row>
    <row r="59" spans="1:49" s="4" customFormat="1" ht="171.75" customHeight="1" x14ac:dyDescent="0.25">
      <c r="A59" s="16" t="s">
        <v>86</v>
      </c>
      <c r="B59" s="17" t="s">
        <v>155</v>
      </c>
      <c r="C59" s="19">
        <v>466.1</v>
      </c>
      <c r="D59" s="17" t="s">
        <v>224</v>
      </c>
      <c r="E59" s="17" t="s">
        <v>28</v>
      </c>
      <c r="F59" s="17" t="s">
        <v>298</v>
      </c>
      <c r="G59" s="11" t="s">
        <v>389</v>
      </c>
      <c r="H59" s="11" t="s">
        <v>390</v>
      </c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>
        <v>0.2</v>
      </c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14">
        <v>41921</v>
      </c>
      <c r="AV59" s="6" t="s">
        <v>465</v>
      </c>
      <c r="AW59" s="7"/>
    </row>
    <row r="60" spans="1:49" s="4" customFormat="1" ht="159.75" customHeight="1" x14ac:dyDescent="0.25">
      <c r="A60" s="16" t="s">
        <v>87</v>
      </c>
      <c r="B60" s="17" t="s">
        <v>156</v>
      </c>
      <c r="C60" s="19">
        <v>466.1</v>
      </c>
      <c r="D60" s="17" t="s">
        <v>225</v>
      </c>
      <c r="E60" s="17" t="s">
        <v>32</v>
      </c>
      <c r="F60" s="17" t="s">
        <v>299</v>
      </c>
      <c r="G60" s="11" t="s">
        <v>349</v>
      </c>
      <c r="H60" s="11" t="s">
        <v>30</v>
      </c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 t="s">
        <v>466</v>
      </c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14">
        <v>41861</v>
      </c>
      <c r="AV60" s="6"/>
      <c r="AW60" s="7"/>
    </row>
    <row r="61" spans="1:49" s="4" customFormat="1" ht="133.5" customHeight="1" x14ac:dyDescent="0.25">
      <c r="A61" s="16" t="s">
        <v>88</v>
      </c>
      <c r="B61" s="17" t="s">
        <v>157</v>
      </c>
      <c r="C61" s="19">
        <v>466.1</v>
      </c>
      <c r="D61" s="17" t="s">
        <v>226</v>
      </c>
      <c r="E61" s="17" t="s">
        <v>28</v>
      </c>
      <c r="F61" s="17" t="s">
        <v>300</v>
      </c>
      <c r="G61" s="11" t="s">
        <v>394</v>
      </c>
      <c r="H61" s="11" t="s">
        <v>30</v>
      </c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>
        <v>0.2</v>
      </c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14">
        <v>41859</v>
      </c>
      <c r="AV61" s="6" t="s">
        <v>467</v>
      </c>
      <c r="AW61" s="7"/>
    </row>
    <row r="62" spans="1:49" s="4" customFormat="1" ht="120" customHeight="1" x14ac:dyDescent="0.25">
      <c r="A62" s="16" t="s">
        <v>89</v>
      </c>
      <c r="B62" s="17" t="s">
        <v>158</v>
      </c>
      <c r="C62" s="19">
        <v>466.1</v>
      </c>
      <c r="D62" s="17" t="s">
        <v>227</v>
      </c>
      <c r="E62" s="17" t="s">
        <v>28</v>
      </c>
      <c r="F62" s="17" t="s">
        <v>301</v>
      </c>
      <c r="G62" s="11" t="s">
        <v>350</v>
      </c>
      <c r="H62" s="11" t="s">
        <v>30</v>
      </c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>
        <v>0.36</v>
      </c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14">
        <v>41861</v>
      </c>
      <c r="AV62" s="6"/>
      <c r="AW62" s="7"/>
    </row>
    <row r="63" spans="1:49" s="4" customFormat="1" ht="180.75" customHeight="1" x14ac:dyDescent="0.25">
      <c r="A63" s="16" t="s">
        <v>90</v>
      </c>
      <c r="B63" s="17" t="s">
        <v>159</v>
      </c>
      <c r="C63" s="19">
        <v>466.1</v>
      </c>
      <c r="D63" s="17" t="s">
        <v>228</v>
      </c>
      <c r="E63" s="17" t="s">
        <v>32</v>
      </c>
      <c r="F63" s="17" t="s">
        <v>302</v>
      </c>
      <c r="G63" s="11" t="s">
        <v>351</v>
      </c>
      <c r="H63" s="11" t="s">
        <v>370</v>
      </c>
      <c r="I63" s="6"/>
      <c r="J63" s="6"/>
      <c r="K63" s="6"/>
      <c r="L63" s="6"/>
      <c r="M63" s="6"/>
      <c r="N63" s="6"/>
      <c r="O63" s="6"/>
      <c r="P63" s="6">
        <v>0.05</v>
      </c>
      <c r="Q63" s="6"/>
      <c r="R63" s="6"/>
      <c r="S63" s="6"/>
      <c r="T63" s="6">
        <v>1</v>
      </c>
      <c r="U63" s="6"/>
      <c r="V63" s="6"/>
      <c r="W63" s="6"/>
      <c r="X63" s="6"/>
      <c r="Y63" s="6"/>
      <c r="Z63" s="6"/>
      <c r="AA63" s="6"/>
      <c r="AB63" s="6" t="s">
        <v>443</v>
      </c>
      <c r="AC63" s="6">
        <v>1</v>
      </c>
      <c r="AD63" s="6"/>
      <c r="AE63" s="6"/>
      <c r="AF63" s="6"/>
      <c r="AG63" s="6"/>
      <c r="AH63" s="6"/>
      <c r="AI63" s="6"/>
      <c r="AJ63" s="6">
        <v>0.03</v>
      </c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14">
        <v>41921</v>
      </c>
      <c r="AV63" s="6"/>
      <c r="AW63" s="7"/>
    </row>
    <row r="64" spans="1:49" s="4" customFormat="1" ht="198" x14ac:dyDescent="0.25">
      <c r="A64" s="16" t="s">
        <v>91</v>
      </c>
      <c r="B64" s="17" t="s">
        <v>160</v>
      </c>
      <c r="C64" s="19">
        <v>466.1</v>
      </c>
      <c r="D64" s="17" t="s">
        <v>229</v>
      </c>
      <c r="E64" s="17" t="s">
        <v>28</v>
      </c>
      <c r="F64" s="17" t="s">
        <v>303</v>
      </c>
      <c r="G64" s="11" t="s">
        <v>395</v>
      </c>
      <c r="H64" s="11" t="s">
        <v>30</v>
      </c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>
        <v>0.06</v>
      </c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14">
        <v>41861</v>
      </c>
      <c r="AV64" s="6" t="s">
        <v>468</v>
      </c>
      <c r="AW64" s="7"/>
    </row>
    <row r="65" spans="1:49" s="4" customFormat="1" ht="154.5" customHeight="1" x14ac:dyDescent="0.25">
      <c r="A65" s="16" t="s">
        <v>92</v>
      </c>
      <c r="B65" s="17" t="s">
        <v>161</v>
      </c>
      <c r="C65" s="19">
        <v>466.1</v>
      </c>
      <c r="D65" s="17" t="s">
        <v>230</v>
      </c>
      <c r="E65" s="17" t="s">
        <v>28</v>
      </c>
      <c r="F65" s="17" t="s">
        <v>304</v>
      </c>
      <c r="G65" s="11" t="s">
        <v>396</v>
      </c>
      <c r="H65" s="11" t="s">
        <v>30</v>
      </c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>
        <v>0.1</v>
      </c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14">
        <v>41859</v>
      </c>
      <c r="AV65" s="6" t="s">
        <v>469</v>
      </c>
      <c r="AW65" s="7"/>
    </row>
    <row r="66" spans="1:49" s="4" customFormat="1" ht="120" customHeight="1" x14ac:dyDescent="0.25">
      <c r="A66" s="16" t="s">
        <v>93</v>
      </c>
      <c r="B66" s="17" t="s">
        <v>162</v>
      </c>
      <c r="C66" s="19">
        <v>466.1</v>
      </c>
      <c r="D66" s="17" t="s">
        <v>231</v>
      </c>
      <c r="E66" s="17" t="s">
        <v>28</v>
      </c>
      <c r="F66" s="17" t="s">
        <v>305</v>
      </c>
      <c r="G66" s="11" t="s">
        <v>352</v>
      </c>
      <c r="H66" s="11" t="s">
        <v>30</v>
      </c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>
        <v>0.22</v>
      </c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14">
        <v>41865</v>
      </c>
      <c r="AV66" s="6"/>
      <c r="AW66" s="7"/>
    </row>
    <row r="67" spans="1:49" s="4" customFormat="1" ht="409.5" x14ac:dyDescent="0.25">
      <c r="A67" s="16" t="s">
        <v>94</v>
      </c>
      <c r="B67" s="17" t="s">
        <v>163</v>
      </c>
      <c r="C67" s="19">
        <v>466.1</v>
      </c>
      <c r="D67" s="17" t="s">
        <v>232</v>
      </c>
      <c r="E67" s="17" t="s">
        <v>28</v>
      </c>
      <c r="F67" s="17" t="s">
        <v>306</v>
      </c>
      <c r="G67" s="11" t="s">
        <v>397</v>
      </c>
      <c r="H67" s="11" t="s">
        <v>398</v>
      </c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75">
        <v>0.22</v>
      </c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14">
        <v>41921</v>
      </c>
      <c r="AV67" s="6" t="s">
        <v>470</v>
      </c>
      <c r="AW67" s="7"/>
    </row>
    <row r="68" spans="1:49" s="4" customFormat="1" ht="409.5" x14ac:dyDescent="0.25">
      <c r="A68" s="16" t="s">
        <v>427</v>
      </c>
      <c r="B68" s="17">
        <v>40881655</v>
      </c>
      <c r="C68" s="19">
        <v>466.1</v>
      </c>
      <c r="D68" s="17" t="s">
        <v>428</v>
      </c>
      <c r="E68" s="17" t="s">
        <v>28</v>
      </c>
      <c r="F68" s="17" t="s">
        <v>429</v>
      </c>
      <c r="G68" s="11" t="s">
        <v>29</v>
      </c>
      <c r="H68" s="11" t="s">
        <v>439</v>
      </c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77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14">
        <v>41921</v>
      </c>
      <c r="AV68" s="6" t="s">
        <v>471</v>
      </c>
      <c r="AW68" s="7"/>
    </row>
    <row r="69" spans="1:49" s="4" customFormat="1" ht="120" customHeight="1" x14ac:dyDescent="0.25">
      <c r="A69" s="16" t="s">
        <v>95</v>
      </c>
      <c r="B69" s="17" t="s">
        <v>164</v>
      </c>
      <c r="C69" s="19">
        <v>466.1</v>
      </c>
      <c r="D69" s="17" t="s">
        <v>233</v>
      </c>
      <c r="E69" s="17" t="s">
        <v>28</v>
      </c>
      <c r="F69" s="17" t="s">
        <v>307</v>
      </c>
      <c r="G69" s="11" t="s">
        <v>353</v>
      </c>
      <c r="H69" s="11" t="s">
        <v>371</v>
      </c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75" t="s">
        <v>456</v>
      </c>
      <c r="AI69" s="6"/>
      <c r="AJ69" s="6">
        <v>0.45</v>
      </c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14">
        <v>41920</v>
      </c>
      <c r="AV69" s="6"/>
      <c r="AW69" s="7"/>
    </row>
    <row r="70" spans="1:49" s="4" customFormat="1" ht="118.5" customHeight="1" x14ac:dyDescent="0.25">
      <c r="A70" s="16" t="s">
        <v>503</v>
      </c>
      <c r="B70" s="17">
        <v>40885145</v>
      </c>
      <c r="C70" s="19">
        <v>466.1</v>
      </c>
      <c r="D70" s="17" t="s">
        <v>504</v>
      </c>
      <c r="E70" s="17" t="s">
        <v>28</v>
      </c>
      <c r="F70" s="17" t="s">
        <v>505</v>
      </c>
      <c r="G70" s="11" t="s">
        <v>542</v>
      </c>
      <c r="H70" s="11" t="s">
        <v>543</v>
      </c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77"/>
      <c r="AI70" s="6"/>
      <c r="AJ70" s="6">
        <v>0.2</v>
      </c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14">
        <v>41928</v>
      </c>
      <c r="AV70" s="6" t="s">
        <v>552</v>
      </c>
      <c r="AW70" s="7"/>
    </row>
    <row r="71" spans="1:49" s="4" customFormat="1" ht="120" customHeight="1" x14ac:dyDescent="0.25">
      <c r="A71" s="16" t="s">
        <v>96</v>
      </c>
      <c r="B71" s="17" t="s">
        <v>165</v>
      </c>
      <c r="C71" s="19">
        <v>466.1</v>
      </c>
      <c r="D71" s="17" t="s">
        <v>234</v>
      </c>
      <c r="E71" s="17" t="s">
        <v>28</v>
      </c>
      <c r="F71" s="17" t="s">
        <v>308</v>
      </c>
      <c r="G71" s="11" t="s">
        <v>399</v>
      </c>
      <c r="H71" s="11" t="s">
        <v>30</v>
      </c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>
        <v>0.05</v>
      </c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14">
        <v>41859</v>
      </c>
      <c r="AV71" s="6"/>
      <c r="AW71" s="7"/>
    </row>
    <row r="72" spans="1:49" s="4" customFormat="1" ht="120" customHeight="1" x14ac:dyDescent="0.25">
      <c r="A72" s="16" t="s">
        <v>97</v>
      </c>
      <c r="B72" s="17" t="s">
        <v>166</v>
      </c>
      <c r="C72" s="19">
        <v>466.1</v>
      </c>
      <c r="D72" s="17" t="s">
        <v>235</v>
      </c>
      <c r="E72" s="17" t="s">
        <v>28</v>
      </c>
      <c r="F72" s="17" t="s">
        <v>309</v>
      </c>
      <c r="G72" s="11" t="s">
        <v>400</v>
      </c>
      <c r="H72" s="11" t="s">
        <v>30</v>
      </c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>
        <v>0.05</v>
      </c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14">
        <v>41859</v>
      </c>
      <c r="AV72" s="6" t="s">
        <v>472</v>
      </c>
      <c r="AW72" s="7"/>
    </row>
    <row r="73" spans="1:49" s="4" customFormat="1" ht="144" customHeight="1" x14ac:dyDescent="0.25">
      <c r="A73" s="16" t="s">
        <v>98</v>
      </c>
      <c r="B73" s="17" t="s">
        <v>167</v>
      </c>
      <c r="C73" s="19">
        <v>466.1</v>
      </c>
      <c r="D73" s="17" t="s">
        <v>236</v>
      </c>
      <c r="E73" s="17" t="s">
        <v>28</v>
      </c>
      <c r="F73" s="17" t="s">
        <v>310</v>
      </c>
      <c r="G73" s="11" t="s">
        <v>401</v>
      </c>
      <c r="H73" s="11" t="s">
        <v>30</v>
      </c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>
        <v>0.1</v>
      </c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14">
        <v>41860</v>
      </c>
      <c r="AV73" s="6" t="s">
        <v>473</v>
      </c>
      <c r="AW73" s="7"/>
    </row>
    <row r="74" spans="1:49" s="4" customFormat="1" ht="120" customHeight="1" x14ac:dyDescent="0.25">
      <c r="A74" s="16" t="s">
        <v>99</v>
      </c>
      <c r="B74" s="17" t="s">
        <v>168</v>
      </c>
      <c r="C74" s="19">
        <v>466.1</v>
      </c>
      <c r="D74" s="17" t="s">
        <v>237</v>
      </c>
      <c r="E74" s="17" t="s">
        <v>28</v>
      </c>
      <c r="F74" s="17" t="s">
        <v>311</v>
      </c>
      <c r="G74" s="11" t="s">
        <v>391</v>
      </c>
      <c r="H74" s="11" t="s">
        <v>30</v>
      </c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75">
        <v>0.37</v>
      </c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14">
        <v>41861</v>
      </c>
      <c r="AV74" s="6"/>
      <c r="AW74" s="7"/>
    </row>
    <row r="75" spans="1:49" s="4" customFormat="1" ht="120" customHeight="1" x14ac:dyDescent="0.25">
      <c r="A75" s="16" t="s">
        <v>100</v>
      </c>
      <c r="B75" s="17" t="s">
        <v>169</v>
      </c>
      <c r="C75" s="19">
        <v>466.1</v>
      </c>
      <c r="D75" s="17" t="s">
        <v>238</v>
      </c>
      <c r="E75" s="17" t="s">
        <v>28</v>
      </c>
      <c r="F75" s="17" t="s">
        <v>312</v>
      </c>
      <c r="G75" s="11" t="s">
        <v>392</v>
      </c>
      <c r="H75" s="11" t="s">
        <v>30</v>
      </c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77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14">
        <v>41865</v>
      </c>
      <c r="AV75" s="6" t="s">
        <v>474</v>
      </c>
      <c r="AW75" s="7"/>
    </row>
    <row r="76" spans="1:49" s="4" customFormat="1" ht="120" customHeight="1" x14ac:dyDescent="0.25">
      <c r="A76" s="16" t="s">
        <v>101</v>
      </c>
      <c r="B76" s="17" t="s">
        <v>170</v>
      </c>
      <c r="C76" s="19">
        <v>466.1</v>
      </c>
      <c r="D76" s="17" t="s">
        <v>239</v>
      </c>
      <c r="E76" s="17" t="s">
        <v>28</v>
      </c>
      <c r="F76" s="17" t="s">
        <v>313</v>
      </c>
      <c r="G76" s="11" t="s">
        <v>354</v>
      </c>
      <c r="H76" s="11" t="s">
        <v>30</v>
      </c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>
        <v>0.09</v>
      </c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14">
        <v>41865</v>
      </c>
      <c r="AV76" s="6"/>
      <c r="AW76" s="7"/>
    </row>
    <row r="77" spans="1:49" s="4" customFormat="1" ht="150" customHeight="1" x14ac:dyDescent="0.25">
      <c r="A77" s="16" t="s">
        <v>403</v>
      </c>
      <c r="B77" s="17">
        <v>40814532</v>
      </c>
      <c r="C77" s="19">
        <v>466.1</v>
      </c>
      <c r="D77" s="17" t="s">
        <v>404</v>
      </c>
      <c r="E77" s="17" t="s">
        <v>28</v>
      </c>
      <c r="F77" s="17" t="s">
        <v>405</v>
      </c>
      <c r="G77" s="11" t="s">
        <v>406</v>
      </c>
      <c r="H77" s="11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 t="s">
        <v>560</v>
      </c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14">
        <v>41695</v>
      </c>
      <c r="AV77" s="6" t="s">
        <v>475</v>
      </c>
      <c r="AW77" s="7"/>
    </row>
    <row r="78" spans="1:49" s="4" customFormat="1" ht="103.5" customHeight="1" x14ac:dyDescent="0.25">
      <c r="A78" s="16" t="s">
        <v>419</v>
      </c>
      <c r="B78" s="17">
        <v>40880859</v>
      </c>
      <c r="C78" s="19">
        <v>466.1</v>
      </c>
      <c r="D78" s="17" t="s">
        <v>420</v>
      </c>
      <c r="E78" s="17" t="s">
        <v>28</v>
      </c>
      <c r="F78" s="17" t="s">
        <v>421</v>
      </c>
      <c r="G78" s="11" t="s">
        <v>422</v>
      </c>
      <c r="H78" s="11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>
        <v>0.4</v>
      </c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14">
        <v>41862</v>
      </c>
      <c r="AV78" s="6"/>
      <c r="AW78" s="7"/>
    </row>
    <row r="79" spans="1:49" s="4" customFormat="1" ht="162" x14ac:dyDescent="0.25">
      <c r="A79" s="16" t="s">
        <v>423</v>
      </c>
      <c r="B79" s="17">
        <v>40880466</v>
      </c>
      <c r="C79" s="19">
        <v>466.1</v>
      </c>
      <c r="D79" s="17" t="s">
        <v>424</v>
      </c>
      <c r="E79" s="17" t="s">
        <v>28</v>
      </c>
      <c r="F79" s="17" t="s">
        <v>425</v>
      </c>
      <c r="G79" s="11" t="s">
        <v>426</v>
      </c>
      <c r="H79" s="11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>
        <v>0.19</v>
      </c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14">
        <v>41862</v>
      </c>
      <c r="AV79" s="6" t="s">
        <v>476</v>
      </c>
      <c r="AW79" s="7"/>
    </row>
    <row r="80" spans="1:49" s="4" customFormat="1" ht="103.5" customHeight="1" x14ac:dyDescent="0.25">
      <c r="A80" s="16" t="s">
        <v>430</v>
      </c>
      <c r="B80" s="17">
        <v>40884861</v>
      </c>
      <c r="C80" s="19">
        <v>466.1</v>
      </c>
      <c r="D80" s="17" t="s">
        <v>431</v>
      </c>
      <c r="E80" s="17" t="s">
        <v>28</v>
      </c>
      <c r="F80" s="17" t="s">
        <v>432</v>
      </c>
      <c r="G80" s="11" t="s">
        <v>433</v>
      </c>
      <c r="H80" s="11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>
        <v>0.21</v>
      </c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14">
        <v>41867</v>
      </c>
      <c r="AV80" s="6"/>
      <c r="AW80" s="7"/>
    </row>
    <row r="81" spans="1:49" s="4" customFormat="1" ht="103.5" customHeight="1" x14ac:dyDescent="0.25">
      <c r="A81" s="16" t="s">
        <v>434</v>
      </c>
      <c r="B81" s="17">
        <v>40885708</v>
      </c>
      <c r="C81" s="19">
        <v>466.1</v>
      </c>
      <c r="D81" s="17" t="s">
        <v>435</v>
      </c>
      <c r="E81" s="17" t="s">
        <v>28</v>
      </c>
      <c r="F81" s="17" t="s">
        <v>436</v>
      </c>
      <c r="G81" s="11" t="s">
        <v>437</v>
      </c>
      <c r="H81" s="11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>
        <v>0.15</v>
      </c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14">
        <v>41867</v>
      </c>
      <c r="AV81" s="6"/>
      <c r="AW81" s="7"/>
    </row>
    <row r="82" spans="1:49" s="4" customFormat="1" ht="120" customHeight="1" x14ac:dyDescent="0.25">
      <c r="A82" s="16" t="s">
        <v>103</v>
      </c>
      <c r="B82" s="17" t="s">
        <v>172</v>
      </c>
      <c r="C82" s="19">
        <v>466.1</v>
      </c>
      <c r="D82" s="17" t="s">
        <v>241</v>
      </c>
      <c r="E82" s="17" t="s">
        <v>247</v>
      </c>
      <c r="F82" s="17" t="s">
        <v>438</v>
      </c>
      <c r="G82" s="11" t="s">
        <v>393</v>
      </c>
      <c r="H82" s="11" t="s">
        <v>30</v>
      </c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>
        <v>0.12</v>
      </c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14">
        <v>41853</v>
      </c>
      <c r="AV82" s="6"/>
      <c r="AW82" s="7"/>
    </row>
    <row r="83" spans="1:49" s="4" customFormat="1" ht="118.5" customHeight="1" x14ac:dyDescent="0.25">
      <c r="A83" s="16" t="s">
        <v>104</v>
      </c>
      <c r="B83" s="17" t="s">
        <v>173</v>
      </c>
      <c r="C83" s="19">
        <v>466.1</v>
      </c>
      <c r="D83" s="17" t="s">
        <v>242</v>
      </c>
      <c r="E83" s="17" t="s">
        <v>248</v>
      </c>
      <c r="F83" s="17" t="s">
        <v>315</v>
      </c>
      <c r="G83" s="11" t="s">
        <v>29</v>
      </c>
      <c r="H83" s="11" t="s">
        <v>402</v>
      </c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 t="s">
        <v>558</v>
      </c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14">
        <v>41920</v>
      </c>
      <c r="AV83" s="6"/>
      <c r="AW83" s="7"/>
    </row>
    <row r="84" spans="1:49" s="4" customFormat="1" ht="118.5" customHeight="1" x14ac:dyDescent="0.25">
      <c r="A84" s="16" t="s">
        <v>477</v>
      </c>
      <c r="B84" s="17">
        <v>40882097</v>
      </c>
      <c r="C84" s="19">
        <v>466.1</v>
      </c>
      <c r="D84" s="17" t="s">
        <v>478</v>
      </c>
      <c r="E84" s="17" t="s">
        <v>27</v>
      </c>
      <c r="F84" s="17" t="s">
        <v>479</v>
      </c>
      <c r="G84" s="11" t="s">
        <v>480</v>
      </c>
      <c r="H84" s="11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>
        <v>0.1</v>
      </c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14">
        <v>41866</v>
      </c>
      <c r="AV84" s="6"/>
      <c r="AW84" s="7"/>
    </row>
    <row r="85" spans="1:49" s="4" customFormat="1" ht="131.25" customHeight="1" x14ac:dyDescent="0.25">
      <c r="A85" s="16" t="s">
        <v>481</v>
      </c>
      <c r="B85" s="17">
        <v>40877901</v>
      </c>
      <c r="C85" s="19">
        <v>466.1</v>
      </c>
      <c r="D85" s="17" t="s">
        <v>482</v>
      </c>
      <c r="E85" s="17" t="s">
        <v>28</v>
      </c>
      <c r="F85" s="17" t="s">
        <v>483</v>
      </c>
      <c r="G85" s="11" t="s">
        <v>537</v>
      </c>
      <c r="H85" s="11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>
        <v>0.06</v>
      </c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14">
        <v>41865</v>
      </c>
      <c r="AV85" s="6" t="s">
        <v>549</v>
      </c>
      <c r="AW85" s="7"/>
    </row>
    <row r="86" spans="1:49" s="4" customFormat="1" ht="118.5" customHeight="1" x14ac:dyDescent="0.25">
      <c r="A86" s="16" t="s">
        <v>484</v>
      </c>
      <c r="B86" s="17">
        <v>40880833</v>
      </c>
      <c r="C86" s="19">
        <v>466.1</v>
      </c>
      <c r="D86" s="17" t="s">
        <v>485</v>
      </c>
      <c r="E86" s="17" t="s">
        <v>28</v>
      </c>
      <c r="F86" s="17" t="s">
        <v>486</v>
      </c>
      <c r="G86" s="11" t="s">
        <v>487</v>
      </c>
      <c r="H86" s="11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>
        <v>0.1</v>
      </c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14">
        <v>41868</v>
      </c>
      <c r="AV86" s="6"/>
      <c r="AW86" s="7"/>
    </row>
    <row r="87" spans="1:49" s="4" customFormat="1" ht="118.5" customHeight="1" x14ac:dyDescent="0.25">
      <c r="A87" s="16" t="s">
        <v>488</v>
      </c>
      <c r="B87" s="17">
        <v>40885136</v>
      </c>
      <c r="C87" s="19">
        <v>466.1</v>
      </c>
      <c r="D87" s="17" t="s">
        <v>489</v>
      </c>
      <c r="E87" s="17" t="s">
        <v>28</v>
      </c>
      <c r="F87" s="17" t="s">
        <v>490</v>
      </c>
      <c r="G87" s="11" t="s">
        <v>491</v>
      </c>
      <c r="H87" s="11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>
        <v>0.16</v>
      </c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14">
        <v>41868</v>
      </c>
      <c r="AV87" s="6"/>
      <c r="AW87" s="7"/>
    </row>
    <row r="88" spans="1:49" s="4" customFormat="1" ht="324" x14ac:dyDescent="0.25">
      <c r="A88" s="16" t="s">
        <v>492</v>
      </c>
      <c r="B88" s="17">
        <v>40885647</v>
      </c>
      <c r="C88" s="19">
        <v>466.1</v>
      </c>
      <c r="D88" s="17" t="s">
        <v>493</v>
      </c>
      <c r="E88" s="17" t="s">
        <v>28</v>
      </c>
      <c r="F88" s="17" t="s">
        <v>494</v>
      </c>
      <c r="G88" s="11" t="s">
        <v>495</v>
      </c>
      <c r="H88" s="11" t="s">
        <v>496</v>
      </c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 t="s">
        <v>550</v>
      </c>
      <c r="AC88" s="6">
        <v>1</v>
      </c>
      <c r="AD88" s="6"/>
      <c r="AE88" s="6"/>
      <c r="AF88" s="6"/>
      <c r="AG88" s="6"/>
      <c r="AH88" s="6"/>
      <c r="AI88" s="6"/>
      <c r="AJ88" s="6">
        <v>7.0000000000000007E-2</v>
      </c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14">
        <v>41928</v>
      </c>
      <c r="AV88" s="6"/>
      <c r="AW88" s="7"/>
    </row>
    <row r="89" spans="1:49" s="4" customFormat="1" ht="229.5" customHeight="1" x14ac:dyDescent="0.25">
      <c r="A89" s="16" t="s">
        <v>497</v>
      </c>
      <c r="B89" s="17">
        <v>40884962</v>
      </c>
      <c r="C89" s="19">
        <v>466.1</v>
      </c>
      <c r="D89" s="17" t="s">
        <v>498</v>
      </c>
      <c r="E89" s="17" t="s">
        <v>28</v>
      </c>
      <c r="F89" s="17" t="s">
        <v>499</v>
      </c>
      <c r="G89" s="11" t="s">
        <v>538</v>
      </c>
      <c r="H89" s="11" t="s">
        <v>539</v>
      </c>
      <c r="I89" s="6"/>
      <c r="J89" s="6"/>
      <c r="K89" s="6"/>
      <c r="L89" s="6"/>
      <c r="M89" s="6"/>
      <c r="N89" s="75">
        <v>0.1</v>
      </c>
      <c r="O89" s="6"/>
      <c r="P89" s="6"/>
      <c r="Q89" s="6"/>
      <c r="R89" s="6"/>
      <c r="S89" s="6"/>
      <c r="T89" s="75">
        <v>1</v>
      </c>
      <c r="U89" s="6"/>
      <c r="V89" s="6"/>
      <c r="W89" s="6"/>
      <c r="X89" s="6"/>
      <c r="Y89" s="6"/>
      <c r="Z89" s="6"/>
      <c r="AA89" s="6"/>
      <c r="AB89" s="75" t="s">
        <v>443</v>
      </c>
      <c r="AC89" s="75">
        <v>1</v>
      </c>
      <c r="AD89" s="6"/>
      <c r="AE89" s="6"/>
      <c r="AF89" s="6"/>
      <c r="AG89" s="6"/>
      <c r="AH89" s="6"/>
      <c r="AI89" s="6"/>
      <c r="AJ89" s="6">
        <v>0.15</v>
      </c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14">
        <v>41928</v>
      </c>
      <c r="AV89" s="6"/>
      <c r="AW89" s="7"/>
    </row>
    <row r="90" spans="1:49" s="4" customFormat="1" ht="223.5" customHeight="1" x14ac:dyDescent="0.25">
      <c r="A90" s="16" t="s">
        <v>500</v>
      </c>
      <c r="B90" s="17">
        <v>40884975</v>
      </c>
      <c r="C90" s="19">
        <v>466.1</v>
      </c>
      <c r="D90" s="17" t="s">
        <v>501</v>
      </c>
      <c r="E90" s="17" t="s">
        <v>28</v>
      </c>
      <c r="F90" s="17" t="s">
        <v>502</v>
      </c>
      <c r="G90" s="11" t="s">
        <v>540</v>
      </c>
      <c r="H90" s="11" t="s">
        <v>541</v>
      </c>
      <c r="I90" s="6"/>
      <c r="J90" s="6"/>
      <c r="K90" s="6"/>
      <c r="L90" s="6"/>
      <c r="M90" s="6"/>
      <c r="N90" s="77"/>
      <c r="O90" s="6"/>
      <c r="P90" s="6"/>
      <c r="Q90" s="6"/>
      <c r="R90" s="6"/>
      <c r="S90" s="6"/>
      <c r="T90" s="77"/>
      <c r="U90" s="6"/>
      <c r="V90" s="6"/>
      <c r="W90" s="6"/>
      <c r="X90" s="6"/>
      <c r="Y90" s="6"/>
      <c r="Z90" s="6"/>
      <c r="AA90" s="6"/>
      <c r="AB90" s="77"/>
      <c r="AC90" s="77"/>
      <c r="AD90" s="6"/>
      <c r="AE90" s="6"/>
      <c r="AF90" s="6"/>
      <c r="AG90" s="6"/>
      <c r="AH90" s="6"/>
      <c r="AI90" s="6"/>
      <c r="AJ90" s="6">
        <v>0.05</v>
      </c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14">
        <v>41928</v>
      </c>
      <c r="AV90" s="6" t="s">
        <v>551</v>
      </c>
      <c r="AW90" s="7"/>
    </row>
    <row r="91" spans="1:49" s="4" customFormat="1" ht="118.5" customHeight="1" x14ac:dyDescent="0.25">
      <c r="A91" s="16" t="s">
        <v>506</v>
      </c>
      <c r="B91" s="17">
        <v>40885668</v>
      </c>
      <c r="C91" s="19">
        <v>466.1</v>
      </c>
      <c r="D91" s="17" t="s">
        <v>507</v>
      </c>
      <c r="E91" s="17" t="s">
        <v>28</v>
      </c>
      <c r="F91" s="17" t="s">
        <v>508</v>
      </c>
      <c r="G91" s="11" t="s">
        <v>509</v>
      </c>
      <c r="H91" s="11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>
        <v>0.3</v>
      </c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14">
        <v>41868</v>
      </c>
      <c r="AV91" s="6"/>
      <c r="AW91" s="7"/>
    </row>
    <row r="92" spans="1:49" s="4" customFormat="1" ht="118.5" customHeight="1" x14ac:dyDescent="0.25">
      <c r="A92" s="16" t="s">
        <v>510</v>
      </c>
      <c r="B92" s="17">
        <v>40884984</v>
      </c>
      <c r="C92" s="19">
        <v>466.1</v>
      </c>
      <c r="D92" s="17" t="s">
        <v>511</v>
      </c>
      <c r="E92" s="17" t="s">
        <v>28</v>
      </c>
      <c r="F92" s="17" t="s">
        <v>512</v>
      </c>
      <c r="G92" s="11" t="s">
        <v>544</v>
      </c>
      <c r="H92" s="11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>
        <v>0.2</v>
      </c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14">
        <v>41867</v>
      </c>
      <c r="AV92" s="6"/>
      <c r="AW92" s="7"/>
    </row>
    <row r="93" spans="1:49" s="4" customFormat="1" ht="234" x14ac:dyDescent="0.25">
      <c r="A93" s="16" t="s">
        <v>513</v>
      </c>
      <c r="B93" s="17">
        <v>40884994</v>
      </c>
      <c r="C93" s="19">
        <v>466.1</v>
      </c>
      <c r="D93" s="17" t="s">
        <v>514</v>
      </c>
      <c r="E93" s="17" t="s">
        <v>28</v>
      </c>
      <c r="F93" s="17" t="s">
        <v>515</v>
      </c>
      <c r="G93" s="11" t="s">
        <v>545</v>
      </c>
      <c r="H93" s="11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>
        <v>0.15</v>
      </c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14">
        <v>41869</v>
      </c>
      <c r="AV93" s="6" t="s">
        <v>553</v>
      </c>
      <c r="AW93" s="7"/>
    </row>
    <row r="94" spans="1:49" s="4" customFormat="1" ht="118.5" customHeight="1" x14ac:dyDescent="0.25">
      <c r="A94" s="16" t="s">
        <v>516</v>
      </c>
      <c r="B94" s="17">
        <v>40885150</v>
      </c>
      <c r="C94" s="19">
        <v>466.1</v>
      </c>
      <c r="D94" s="17" t="s">
        <v>517</v>
      </c>
      <c r="E94" s="17" t="s">
        <v>28</v>
      </c>
      <c r="F94" s="17" t="s">
        <v>518</v>
      </c>
      <c r="G94" s="11" t="s">
        <v>519</v>
      </c>
      <c r="H94" s="11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>
        <v>0.25</v>
      </c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14">
        <v>41867</v>
      </c>
      <c r="AV94" s="6"/>
      <c r="AW94" s="7"/>
    </row>
    <row r="95" spans="1:49" s="4" customFormat="1" ht="180" x14ac:dyDescent="0.25">
      <c r="A95" s="16" t="s">
        <v>520</v>
      </c>
      <c r="B95" s="17">
        <v>40885949</v>
      </c>
      <c r="C95" s="19">
        <v>466.1</v>
      </c>
      <c r="D95" s="17" t="s">
        <v>521</v>
      </c>
      <c r="E95" s="17" t="s">
        <v>32</v>
      </c>
      <c r="F95" s="17" t="s">
        <v>522</v>
      </c>
      <c r="G95" s="11" t="s">
        <v>546</v>
      </c>
      <c r="H95" s="11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>
        <v>0.15</v>
      </c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14">
        <v>41928</v>
      </c>
      <c r="AV95" s="6" t="s">
        <v>554</v>
      </c>
      <c r="AW95" s="7"/>
    </row>
    <row r="96" spans="1:49" s="4" customFormat="1" ht="118.5" customHeight="1" x14ac:dyDescent="0.25">
      <c r="A96" s="16" t="s">
        <v>523</v>
      </c>
      <c r="B96" s="17">
        <v>40885863</v>
      </c>
      <c r="C96" s="19">
        <v>466.1</v>
      </c>
      <c r="D96" s="17" t="s">
        <v>524</v>
      </c>
      <c r="E96" s="17" t="s">
        <v>28</v>
      </c>
      <c r="F96" s="17" t="s">
        <v>525</v>
      </c>
      <c r="G96" s="11" t="s">
        <v>526</v>
      </c>
      <c r="H96" s="11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>
        <v>0.08</v>
      </c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14">
        <v>41867</v>
      </c>
      <c r="AV96" s="6"/>
      <c r="AW96" s="7"/>
    </row>
    <row r="97" spans="1:49" s="4" customFormat="1" ht="118.5" customHeight="1" x14ac:dyDescent="0.25">
      <c r="A97" s="16" t="s">
        <v>530</v>
      </c>
      <c r="B97" s="17">
        <v>40872060</v>
      </c>
      <c r="C97" s="19">
        <v>466.1</v>
      </c>
      <c r="D97" s="17" t="s">
        <v>531</v>
      </c>
      <c r="E97" s="17" t="s">
        <v>28</v>
      </c>
      <c r="F97" s="17" t="s">
        <v>532</v>
      </c>
      <c r="G97" s="11" t="s">
        <v>533</v>
      </c>
      <c r="H97" s="11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>
        <v>0.44</v>
      </c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14">
        <v>41853</v>
      </c>
      <c r="AV97" s="6"/>
      <c r="AW97" s="7"/>
    </row>
  </sheetData>
  <autoFilter ref="A2:AV98"/>
  <mergeCells count="28">
    <mergeCell ref="AJ74:AJ75"/>
    <mergeCell ref="AH34:AH35"/>
    <mergeCell ref="AJ34:AJ36"/>
    <mergeCell ref="AJ19:AJ20"/>
    <mergeCell ref="AJ21:AJ22"/>
    <mergeCell ref="AJ28:AJ30"/>
    <mergeCell ref="AJ39:AJ40"/>
    <mergeCell ref="AJ41:AJ44"/>
    <mergeCell ref="AH28:AH30"/>
    <mergeCell ref="AJ67:AJ68"/>
    <mergeCell ref="N89:N90"/>
    <mergeCell ref="T89:T90"/>
    <mergeCell ref="AB89:AB90"/>
    <mergeCell ref="AC89:AC90"/>
    <mergeCell ref="AH69:AH70"/>
    <mergeCell ref="AJ17:AJ18"/>
    <mergeCell ref="AB8:AB9"/>
    <mergeCell ref="AC8:AC9"/>
    <mergeCell ref="AV8:AV9"/>
    <mergeCell ref="P14:P15"/>
    <mergeCell ref="T14:T15"/>
    <mergeCell ref="AB14:AB15"/>
    <mergeCell ref="AC14:AC15"/>
    <mergeCell ref="AJ14:AJ15"/>
    <mergeCell ref="P17:P18"/>
    <mergeCell ref="T17:T18"/>
    <mergeCell ref="AB17:AB18"/>
    <mergeCell ref="AC17:AC18"/>
  </mergeCells>
  <pageMargins left="0" right="0" top="0" bottom="0" header="0" footer="0"/>
  <pageSetup paperSize="9" scale="20" fitToHeight="5" orientation="landscape" r:id="rId1"/>
  <rowBreaks count="1" manualBreakCount="1">
    <brk id="29" max="4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29_лот_(льготники) (ЦЭС_Южный)</vt:lpstr>
      <vt:lpstr>29_лот_(льготники)</vt:lpstr>
      <vt:lpstr>'29_лот_(льготники)'!Заголовки_для_печати</vt:lpstr>
      <vt:lpstr>'29_лот_(льготники) (ЦЭС_Южный)'!Заголовки_для_печати</vt:lpstr>
      <vt:lpstr>'29_лот_(льготники)'!Область_печати</vt:lpstr>
      <vt:lpstr>'29_лот_(льготники) (ЦЭС_Южный)'!Область_печати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2014-07-15T12:10:25Z</dcterms:modified>
</cp:coreProperties>
</file>